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upuesto\Desktop\ejecucion mensual\EJECUCION 2024\"/>
    </mc:Choice>
  </mc:AlternateContent>
  <xr:revisionPtr revIDLastSave="0" documentId="8_{5A5BF062-883A-40BF-8848-0775494506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3" sheetId="3" r:id="rId2"/>
  </sheets>
  <calcPr calcId="181029"/>
</workbook>
</file>

<file path=xl/calcChain.xml><?xml version="1.0" encoding="utf-8"?>
<calcChain xmlns="http://schemas.openxmlformats.org/spreadsheetml/2006/main">
  <c r="M9" i="1" l="1"/>
  <c r="M15" i="1"/>
  <c r="N9" i="1"/>
  <c r="N51" i="1"/>
  <c r="J51" i="1"/>
  <c r="K51" i="1"/>
  <c r="L51" i="1"/>
  <c r="Q51" i="1"/>
  <c r="J9" i="1"/>
  <c r="J15" i="1"/>
  <c r="Q10" i="1"/>
  <c r="F9" i="1"/>
  <c r="F15" i="1"/>
  <c r="F25" i="1"/>
  <c r="F69" i="1"/>
  <c r="G69" i="1"/>
  <c r="H69" i="1"/>
  <c r="I69" i="1"/>
  <c r="J69" i="1"/>
  <c r="K69" i="1"/>
  <c r="L69" i="1"/>
  <c r="M69" i="1"/>
  <c r="N69" i="1"/>
  <c r="O69" i="1"/>
  <c r="P69" i="1"/>
  <c r="E69" i="1"/>
  <c r="F66" i="1"/>
  <c r="G66" i="1"/>
  <c r="H66" i="1"/>
  <c r="I66" i="1"/>
  <c r="J66" i="1"/>
  <c r="K66" i="1"/>
  <c r="L66" i="1"/>
  <c r="M66" i="1"/>
  <c r="N66" i="1"/>
  <c r="O66" i="1"/>
  <c r="P66" i="1"/>
  <c r="E66" i="1"/>
  <c r="F61" i="1"/>
  <c r="G61" i="1"/>
  <c r="H61" i="1"/>
  <c r="I61" i="1"/>
  <c r="J61" i="1"/>
  <c r="K61" i="1"/>
  <c r="L61" i="1"/>
  <c r="M61" i="1"/>
  <c r="N61" i="1"/>
  <c r="O61" i="1"/>
  <c r="P61" i="1"/>
  <c r="E61" i="1"/>
  <c r="F51" i="1"/>
  <c r="G51" i="1"/>
  <c r="H51" i="1"/>
  <c r="I51" i="1"/>
  <c r="M51" i="1"/>
  <c r="O51" i="1"/>
  <c r="P51" i="1"/>
  <c r="E51" i="1"/>
  <c r="E43" i="1"/>
  <c r="F43" i="1"/>
  <c r="G43" i="1"/>
  <c r="H43" i="1"/>
  <c r="I43" i="1"/>
  <c r="J43" i="1"/>
  <c r="K43" i="1"/>
  <c r="L43" i="1"/>
  <c r="M43" i="1"/>
  <c r="N43" i="1"/>
  <c r="O43" i="1"/>
  <c r="P43" i="1"/>
  <c r="G25" i="1"/>
  <c r="H25" i="1"/>
  <c r="I25" i="1"/>
  <c r="J25" i="1"/>
  <c r="K25" i="1"/>
  <c r="L25" i="1"/>
  <c r="M25" i="1"/>
  <c r="N25" i="1"/>
  <c r="O25" i="1"/>
  <c r="P25" i="1"/>
  <c r="E35" i="1"/>
  <c r="E25" i="1"/>
  <c r="G9" i="1"/>
  <c r="H9" i="1"/>
  <c r="K9" i="1"/>
  <c r="L9" i="1"/>
  <c r="O9" i="1"/>
  <c r="P9" i="1"/>
  <c r="G15" i="1"/>
  <c r="H15" i="1"/>
  <c r="I15" i="1"/>
  <c r="K15" i="1"/>
  <c r="L15" i="1"/>
  <c r="N15" i="1"/>
  <c r="O15" i="1"/>
  <c r="P15" i="1"/>
  <c r="E15" i="1"/>
  <c r="E9" i="1"/>
  <c r="B8" i="1"/>
  <c r="B85" i="1"/>
  <c r="Q11" i="1"/>
  <c r="Q14" i="1"/>
  <c r="Q16" i="1"/>
  <c r="Q18" i="1"/>
  <c r="Q19" i="1"/>
  <c r="Q20" i="1"/>
  <c r="Q21" i="1"/>
  <c r="Q22" i="1"/>
  <c r="Q23" i="1"/>
  <c r="Q24" i="1"/>
  <c r="Q26" i="1"/>
  <c r="Q27" i="1"/>
  <c r="Q28" i="1"/>
  <c r="Q29" i="1"/>
  <c r="Q30" i="1"/>
  <c r="Q32" i="1"/>
  <c r="Q34" i="1"/>
  <c r="Q52" i="1"/>
  <c r="B34" i="1"/>
  <c r="B32" i="1"/>
  <c r="B30" i="1"/>
  <c r="B28" i="1"/>
  <c r="B27" i="1"/>
  <c r="B26" i="1"/>
  <c r="B22" i="1"/>
  <c r="B20" i="1"/>
  <c r="B17" i="1"/>
  <c r="B16" i="1"/>
  <c r="B14" i="1"/>
  <c r="B11" i="1"/>
  <c r="B10" i="1"/>
  <c r="I9" i="1" l="1"/>
  <c r="I73" i="1" s="1"/>
  <c r="I85" i="1" s="1"/>
  <c r="G73" i="1"/>
  <c r="G85" i="1" s="1"/>
  <c r="Q25" i="1"/>
  <c r="Q15" i="1"/>
  <c r="H73" i="1"/>
  <c r="H85" i="1" s="1"/>
  <c r="P73" i="1"/>
  <c r="P85" i="1" s="1"/>
  <c r="O73" i="1"/>
  <c r="O85" i="1" s="1"/>
  <c r="N73" i="1"/>
  <c r="N85" i="1" s="1"/>
  <c r="M73" i="1"/>
  <c r="M85" i="1" s="1"/>
  <c r="L73" i="1"/>
  <c r="L85" i="1" s="1"/>
  <c r="K73" i="1"/>
  <c r="K85" i="1" s="1"/>
  <c r="F73" i="1"/>
  <c r="F85" i="1" s="1"/>
  <c r="E73" i="1"/>
  <c r="E85" i="1" l="1"/>
  <c r="J73" i="1" l="1"/>
  <c r="J85" i="1" s="1"/>
  <c r="Q85" i="1" s="1"/>
  <c r="Q9" i="1"/>
  <c r="Q73" i="1" l="1"/>
</calcChain>
</file>

<file path=xl/sharedStrings.xml><?xml version="1.0" encoding="utf-8"?>
<sst xmlns="http://schemas.openxmlformats.org/spreadsheetml/2006/main" count="196" uniqueCount="112">
  <si>
    <t>Ministerio Administrativo de la Presidencia</t>
  </si>
  <si>
    <t>Cetro de Operaciones de Emergencias COE</t>
  </si>
  <si>
    <t xml:space="preserve">Ejecución de Gastos y Aplicaciones Financieras </t>
  </si>
  <si>
    <t>En RD$</t>
  </si>
  <si>
    <t>Detalle</t>
  </si>
  <si>
    <t>Presupuesto Aprobado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</si>
  <si>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</si>
  <si>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</si>
  <si>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</si>
  <si>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</si>
  <si>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</si>
  <si>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</si>
  <si>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</si>
  <si>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</si>
  <si>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</si>
  <si>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</si>
  <si>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</si>
  <si>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</si>
  <si>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</si>
  <si>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</si>
  <si>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</si>
  <si>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</si>
  <si>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</si>
  <si>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</si>
  <si>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</si>
  <si>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</si>
  <si>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</si>
  <si>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</si>
  <si>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</si>
  <si>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</si>
  <si>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</si>
  <si>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</si>
  <si>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</si>
  <si>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</si>
  <si>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</si>
  <si>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</si>
  <si>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</si>
  <si>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</si>
  <si>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</si>
  <si>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</si>
  <si>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</si>
  <si>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</si>
  <si>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</si>
  <si>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</si>
  <si>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</si>
  <si>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</si>
  <si>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</si>
  <si>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</si>
  <si>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</si>
  <si>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</si>
  <si>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</si>
  <si>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</si>
  <si>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</si>
  <si>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</si>
  <si>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</si>
  <si>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</si>
  <si>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</si>
  <si>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</si>
  <si>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</si>
  <si>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</si>
  <si>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</si>
  <si>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</si>
  <si>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</si>
  <si>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</si>
  <si>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</si>
  <si>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</si>
  <si>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</si>
  <si>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</si>
  <si>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</si>
  <si>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</si>
  <si>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</si>
  <si>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</si>
  <si>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</si>
  <si>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</si>
  <si>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</si>
  <si>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</si>
  <si>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</si>
  <si>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</si>
  <si>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</si>
  <si>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</si>
  <si>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</si>
  <si>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</si>
  <si>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</si>
  <si>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</si>
  <si>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</si>
  <si>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</si>
  <si>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</si>
  <si>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</si>
  <si>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</si>
  <si>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</si>
  <si>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</si>
  <si>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</si>
  <si>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</si>
  <si>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</si>
  <si>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</si>
  <si>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Victor Jose Suero Noboa</t>
  </si>
  <si>
    <t>Encargado Presupuesto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</si>
  <si>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</si>
  <si>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</si>
  <si>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</si>
  <si>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</si>
  <si>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</si>
  <si>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Año [2022]</t>
  </si>
  <si>
    <t>Fecha de registro: hasta el [01] de [Enero] del [2022]</t>
  </si>
  <si>
    <t xml:space="preserve">Presupuesto de Gastos y Aplicaciones Financieras </t>
  </si>
  <si>
    <t>Presupuesto Modificado</t>
  </si>
  <si>
    <t>Presupuesto Vigente</t>
  </si>
  <si>
    <t>Gastos Devengado</t>
  </si>
  <si>
    <t>Total</t>
  </si>
  <si>
    <t>Año [2024]</t>
  </si>
  <si>
    <t>Fecha de registro: hasta el [30] de [Noviembre] del [2024]</t>
  </si>
  <si>
    <t>Fecha de imputación: [01] de [Noviembre] del [2024]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</si>
</sst>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4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4" fontId="0" fillId="0" borderId="4" xfId="0" applyNumberFormat="1" applyBorder="1" applyAlignment="1">
      <alignment horizontal="right" vertical="center" wrapText="1"/>
    </xf>
    <xf numFmtId="4" fontId="0" fillId="0" borderId="4" xfId="0" applyNumberFormat="1" applyBorder="1"/>
    <xf numFmtId="4" fontId="0" fillId="0" borderId="0" xfId="0" applyNumberFormat="1"/>
    <xf numFmtId="164" fontId="0" fillId="0" borderId="4" xfId="0" applyNumberFormat="1" applyBorder="1"/>
    <xf numFmtId="0" fontId="0" fillId="0" borderId="4" xfId="0" applyBorder="1"/>
    <xf numFmtId="164" fontId="2" fillId="0" borderId="4" xfId="0" applyNumberFormat="1" applyFont="1" applyBorder="1" applyAlignment="1">
      <alignment horizontal="right" vertical="center" wrapText="1"/>
    </xf>
    <xf numFmtId="164" fontId="0" fillId="0" borderId="4" xfId="0" applyNumberFormat="1" applyBorder="1" applyAlignment="1">
      <alignment horizontal="right" wrapText="1"/>
    </xf>
    <xf numFmtId="2" fontId="0" fillId="0" borderId="4" xfId="0" applyNumberFormat="1" applyBorder="1"/>
    <xf numFmtId="164" fontId="0" fillId="0" borderId="4" xfId="0" applyNumberFormat="1" applyBorder="1" applyAlignment="1">
      <alignment horizontal="left" vertical="center" wrapText="1" indent="2"/>
    </xf>
    <xf numFmtId="2" fontId="0" fillId="0" borderId="4" xfId="0" applyNumberFormat="1" applyBorder="1" applyAlignment="1">
      <alignment horizontal="right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4" fillId="2" borderId="5" xfId="0" applyFont="1" applyFill="1" applyBorder="1" applyAlignment="1">
      <alignment horizontal="left" vertical="center" wrapText="1"/>
    </xf>
    <xf numFmtId="4" fontId="5" fillId="0" borderId="0" xfId="0" applyNumberFormat="1" applyFont="1"/>
    <xf numFmtId="165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3" fontId="0" fillId="0" borderId="4" xfId="1" applyFont="1" applyBorder="1" applyAlignment="1">
      <alignment horizontal="right" wrapText="1"/>
    </xf>
    <xf numFmtId="164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horizontal="right"/>
    </xf>
    <xf numFmtId="164" fontId="2" fillId="4" borderId="7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164" fontId="0" fillId="0" borderId="0" xfId="0" applyNumberFormat="1" applyAlignment="1">
      <alignment horizontal="right" vertical="center" wrapText="1"/>
    </xf>
    <xf numFmtId="43" fontId="2" fillId="0" borderId="0" xfId="1" applyFont="1" applyFill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164" fontId="0" fillId="0" borderId="0" xfId="0" applyNumberFormat="1"/>
    <xf numFmtId="165" fontId="0" fillId="0" borderId="0" xfId="0" applyNumberForma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164" fontId="0" fillId="0" borderId="0" xfId="0" applyNumberFormat="1" applyAlignment="1">
      <alignment horizontal="right" wrapText="1"/>
    </xf>
    <xf numFmtId="2" fontId="0" fillId="0" borderId="0" xfId="0" applyNumberFormat="1"/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right"/>
    </xf>
    <xf numFmtId="4" fontId="2" fillId="0" borderId="0" xfId="0" applyNumberFormat="1" applyFont="1"/>
    <xf numFmtId="2" fontId="0" fillId="0" borderId="0" xfId="0" applyNumberFormat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Alignment="1">
      <alignment horizontal="right" wrapText="1"/>
    </xf>
    <xf numFmtId="164" fontId="0" fillId="0" borderId="0" xfId="0" applyNumberFormat="1" applyAlignment="1">
      <alignment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2" fillId="0" borderId="3" xfId="0" applyNumberFormat="1" applyFont="1" applyBorder="1" applyAlignment="1">
      <alignment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vertical="center" wrapText="1"/>
    </xf>
    <xf numFmtId="4" fontId="2" fillId="0" borderId="4" xfId="0" applyNumberFormat="1" applyFont="1" applyBorder="1" applyAlignment="1">
      <alignment vertical="center"/>
    </xf>
    <xf numFmtId="4" fontId="0" fillId="0" borderId="4" xfId="0" applyNumberFormat="1" applyBorder="1" applyAlignment="1">
      <alignment vertical="center"/>
    </xf>
    <xf numFmtId="4" fontId="0" fillId="0" borderId="4" xfId="0" applyNumberFormat="1" applyBorder="1" applyAlignment="1">
      <alignment horizontal="right" vertical="center"/>
    </xf>
    <xf numFmtId="4" fontId="2" fillId="0" borderId="4" xfId="0" applyNumberFormat="1" applyFont="1" applyBorder="1"/>
    <xf numFmtId="4" fontId="0" fillId="0" borderId="4" xfId="0" applyNumberForma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4" fontId="2" fillId="3" borderId="6" xfId="0" applyNumberFormat="1" applyFont="1" applyFill="1" applyBorder="1" applyAlignment="1">
      <alignment horizontal="right" wrapText="1"/>
    </xf>
    <xf numFmtId="4" fontId="0" fillId="0" borderId="4" xfId="1" applyNumberFormat="1" applyFont="1" applyBorder="1"/>
    <xf numFmtId="4" fontId="0" fillId="0" borderId="3" xfId="0" applyNumberFormat="1" applyBorder="1" applyAlignment="1">
      <alignment vertical="center" wrapText="1"/>
    </xf>
    <xf numFmtId="4" fontId="2" fillId="5" borderId="3" xfId="0" applyNumberFormat="1" applyFont="1" applyFill="1" applyBorder="1" applyAlignment="1">
      <alignment wrapText="1"/>
    </xf>
    <xf numFmtId="0" fontId="4" fillId="2" borderId="9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/>
    </xf>
    <xf numFmtId="164" fontId="0" fillId="0" borderId="4" xfId="1" applyNumberFormat="1" applyFont="1" applyFill="1" applyBorder="1"/>
    <xf numFmtId="164" fontId="0" fillId="0" borderId="4" xfId="0" applyNumberFormat="1" applyBorder="1" applyAlignment="1">
      <alignment vertical="center" wrapText="1"/>
    </xf>
    <xf numFmtId="2" fontId="0" fillId="0" borderId="4" xfId="0" applyNumberFormat="1" applyBorder="1" applyAlignment="1">
      <alignment horizontal="right"/>
    </xf>
    <xf numFmtId="165" fontId="2" fillId="0" borderId="4" xfId="0" applyNumberFormat="1" applyFont="1" applyBorder="1" applyAlignment="1">
      <alignment horizontal="center" vertical="center" wrapText="1"/>
    </xf>
    <xf numFmtId="164" fontId="2" fillId="4" borderId="9" xfId="0" applyNumberFormat="1" applyFont="1" applyFill="1" applyBorder="1" applyAlignment="1">
      <alignment horizontal="left" vertical="center" wrapText="1" indent="2"/>
    </xf>
    <xf numFmtId="0" fontId="2" fillId="2" borderId="10" xfId="0" applyFont="1" applyFill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 indent="2"/>
    </xf>
    <xf numFmtId="4" fontId="2" fillId="4" borderId="9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left" vertical="center" wrapText="1"/>
    </xf>
    <xf numFmtId="2" fontId="2" fillId="4" borderId="7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4" fontId="2" fillId="4" borderId="4" xfId="0" applyNumberFormat="1" applyFont="1" applyFill="1" applyBorder="1"/>
    <xf numFmtId="43" fontId="2" fillId="4" borderId="7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/>
    <xf numFmtId="164" fontId="2" fillId="0" borderId="4" xfId="0" applyNumberFormat="1" applyFont="1" applyBorder="1" applyAlignment="1">
      <alignment horizontal="right" wrapText="1"/>
    </xf>
    <xf numFmtId="4" fontId="2" fillId="2" borderId="9" xfId="1" applyNumberFormat="1" applyFont="1" applyFill="1" applyBorder="1" applyAlignment="1">
      <alignment horizontal="center" vertical="center" wrapText="1"/>
    </xf>
    <xf numFmtId="39" fontId="2" fillId="0" borderId="4" xfId="1" applyNumberFormat="1" applyFont="1" applyBorder="1" applyAlignment="1">
      <alignment vertical="center" wrapText="1"/>
    </xf>
    <xf numFmtId="4" fontId="0" fillId="0" borderId="4" xfId="0" applyNumberForma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2" fillId="0" borderId="11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249998</xdr:colOff>
      <xdr:row>0</xdr:row>
      <xdr:rowOff>208572</xdr:rowOff>
    </xdr:from>
    <xdr:to>
      <xdr:col>18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5184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1</xdr:row>
      <xdr:rowOff>38100</xdr:rowOff>
    </xdr:from>
    <xdr:to>
      <xdr:col>0</xdr:col>
      <xdr:colOff>1371600</xdr:colOff>
      <xdr:row>3</xdr:row>
      <xdr:rowOff>161925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76225"/>
          <a:ext cx="790575" cy="600075"/>
        </a:xfrm>
        <a:prstGeom prst="rect">
          <a:avLst/>
        </a:prstGeom>
      </xdr:spPr>
    </xdr:pic>
    <xdr:clientData/>
  </xdr:twoCellAnchor>
  <xdr:twoCellAnchor editAs="oneCell">
    <xdr:from>
      <xdr:col>17</xdr:col>
      <xdr:colOff>276225</xdr:colOff>
      <xdr:row>0</xdr:row>
      <xdr:rowOff>228600</xdr:rowOff>
    </xdr:from>
    <xdr:to>
      <xdr:col>18</xdr:col>
      <xdr:colOff>238125</xdr:colOff>
      <xdr:row>3</xdr:row>
      <xdr:rowOff>88515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228600"/>
          <a:ext cx="857250" cy="68859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88</xdr:row>
      <xdr:rowOff>47624</xdr:rowOff>
    </xdr:from>
    <xdr:to>
      <xdr:col>0</xdr:col>
      <xdr:colOff>1647825</xdr:colOff>
      <xdr:row>90</xdr:row>
      <xdr:rowOff>171450</xdr:rowOff>
    </xdr:to>
    <xdr:pic>
      <xdr:nvPicPr>
        <xdr:cNvPr id="6" name="5 Imagen" descr="firma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01" y="36918899"/>
          <a:ext cx="1533524" cy="514351"/>
        </a:xfrm>
        <a:prstGeom prst="rect">
          <a:avLst/>
        </a:prstGeom>
      </xdr:spPr>
    </xdr:pic>
    <xdr:clientData/>
  </xdr:twoCellAnchor>
  <xdr:twoCellAnchor editAs="oneCell">
    <xdr:from>
      <xdr:col>4</xdr:col>
      <xdr:colOff>20044</xdr:colOff>
      <xdr:row>87</xdr:row>
      <xdr:rowOff>57150</xdr:rowOff>
    </xdr:from>
    <xdr:to>
      <xdr:col>5</xdr:col>
      <xdr:colOff>76200</xdr:colOff>
      <xdr:row>93</xdr:row>
      <xdr:rowOff>0</xdr:rowOff>
    </xdr:to>
    <xdr:pic>
      <xdr:nvPicPr>
        <xdr:cNvPr id="7" name="6 Imagen" descr="sell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2644" y="107556300"/>
          <a:ext cx="1256306" cy="1200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88</xdr:row>
      <xdr:rowOff>171450</xdr:rowOff>
    </xdr:from>
    <xdr:to>
      <xdr:col>0</xdr:col>
      <xdr:colOff>1581150</xdr:colOff>
      <xdr:row>91</xdr:row>
      <xdr:rowOff>180975</xdr:rowOff>
    </xdr:to>
    <xdr:pic>
      <xdr:nvPicPr>
        <xdr:cNvPr id="12" name="11 Imagen" descr="firma.PN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41719500"/>
          <a:ext cx="1514474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1743075</xdr:colOff>
      <xdr:row>88</xdr:row>
      <xdr:rowOff>57150</xdr:rowOff>
    </xdr:from>
    <xdr:to>
      <xdr:col>0</xdr:col>
      <xdr:colOff>2886075</xdr:colOff>
      <xdr:row>93</xdr:row>
      <xdr:rowOff>171450</xdr:rowOff>
    </xdr:to>
    <xdr:pic>
      <xdr:nvPicPr>
        <xdr:cNvPr id="13" name="12 Imagen" descr="sello.PN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43075" y="41605200"/>
          <a:ext cx="1143000" cy="1085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048250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16" name="Imagen 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23" name="Rectangle 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25" name="Imagen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5"/>
  <sheetViews>
    <sheetView tabSelected="1" zoomScaleNormal="100" workbookViewId="0">
      <selection activeCell="A87" sqref="A87"/>
    </sheetView>
  </sheetViews>
  <sheetFormatPr baseColWidth="10" defaultRowHeight="15" x14ac:dyDescent="0.25"/>
  <cols>
    <col min="1" max="1" width="29.140625" customWidth="1"/>
    <col min="2" max="2" width="19" customWidth="1"/>
    <col min="3" max="4" width="17" customWidth="1"/>
    <col min="5" max="5" width="18" customWidth="1"/>
    <col min="6" max="6" width="15.140625" customWidth="1"/>
    <col min="7" max="7" width="14.5703125" customWidth="1"/>
    <col min="8" max="8" width="17.140625" customWidth="1"/>
    <col min="9" max="9" width="13.28515625" customWidth="1"/>
    <col min="10" max="10" width="13.85546875" customWidth="1"/>
    <col min="11" max="11" width="13.140625" customWidth="1"/>
    <col min="12" max="12" width="12.85546875" customWidth="1"/>
    <col min="13" max="13" width="12.5703125" customWidth="1"/>
    <col min="14" max="14" width="12.7109375" bestFit="1" customWidth="1"/>
    <col min="15" max="16" width="12.85546875" customWidth="1"/>
    <col min="17" max="17" width="15.140625" bestFit="1" customWidth="1"/>
    <col min="18" max="18" width="13" customWidth="1"/>
  </cols>
  <sheetData>
    <row r="1" spans="1:19" ht="18.75" x14ac:dyDescent="0.2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</row>
    <row r="2" spans="1:19" ht="18.75" x14ac:dyDescent="0.25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19" ht="18.75" x14ac:dyDescent="0.25">
      <c r="A3" s="107" t="s">
        <v>109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</row>
    <row r="4" spans="1:19" ht="15.75" x14ac:dyDescent="0.25">
      <c r="A4" s="108" t="s">
        <v>2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</row>
    <row r="5" spans="1:19" x14ac:dyDescent="0.25">
      <c r="A5" s="109" t="s">
        <v>3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</row>
    <row r="6" spans="1:19" x14ac:dyDescent="0.25">
      <c r="E6" s="104" t="s">
        <v>107</v>
      </c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6"/>
    </row>
    <row r="7" spans="1:19" ht="31.5" x14ac:dyDescent="0.25">
      <c r="A7" s="1" t="s">
        <v>4</v>
      </c>
      <c r="B7" s="81" t="s">
        <v>5</v>
      </c>
      <c r="C7" s="81" t="s">
        <v>105</v>
      </c>
      <c r="D7" s="82" t="s">
        <v>106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  <c r="J7" s="3" t="s">
        <v>11</v>
      </c>
      <c r="K7" s="3" t="s">
        <v>12</v>
      </c>
      <c r="L7" s="3" t="s">
        <v>13</v>
      </c>
      <c r="M7" s="3" t="s">
        <v>14</v>
      </c>
      <c r="N7" s="3" t="s">
        <v>15</v>
      </c>
      <c r="O7" s="3" t="s">
        <v>16</v>
      </c>
      <c r="P7" s="3" t="s">
        <v>17</v>
      </c>
      <c r="Q7" s="95" t="s">
        <v>108</v>
      </c>
    </row>
    <row r="8" spans="1:19" x14ac:dyDescent="0.25">
      <c r="A8" s="4" t="s">
        <v>18</v>
      </c>
      <c r="B8" s="5">
        <f>SUM(B9:B84)</f>
        <v>112183641</v>
      </c>
      <c r="C8" s="83"/>
      <c r="D8" s="83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13"/>
    </row>
    <row r="9" spans="1:19" ht="30" x14ac:dyDescent="0.25">
      <c r="A9" s="6" t="s">
        <v>19</v>
      </c>
      <c r="B9" s="14"/>
      <c r="C9" s="84">
        <v>0</v>
      </c>
      <c r="D9" s="14">
        <v>0</v>
      </c>
      <c r="E9" s="101">
        <f>SUM(E10:E14)</f>
        <v>4569604.76</v>
      </c>
      <c r="F9" s="101">
        <f t="shared" ref="F9:P9" si="0">SUM(F10:F14)</f>
        <v>4627981.8</v>
      </c>
      <c r="G9" s="101">
        <f t="shared" si="0"/>
        <v>4627981.8</v>
      </c>
      <c r="H9" s="101">
        <f t="shared" si="0"/>
        <v>4598581.8</v>
      </c>
      <c r="I9" s="101">
        <f t="shared" si="0"/>
        <v>7992827.6699999999</v>
      </c>
      <c r="J9" s="101">
        <f>SUM(J10:J14)</f>
        <v>4630924.22</v>
      </c>
      <c r="K9" s="101">
        <f t="shared" si="0"/>
        <v>4630924.22</v>
      </c>
      <c r="L9" s="101">
        <f t="shared" si="0"/>
        <v>4865025.58</v>
      </c>
      <c r="M9" s="101">
        <f>SUM(M10:M14)</f>
        <v>4865025.58</v>
      </c>
      <c r="N9" s="101">
        <f>SUM(N10:N14)</f>
        <v>9025071.4499999993</v>
      </c>
      <c r="O9" s="101">
        <f t="shared" si="0"/>
        <v>8901745.4100000001</v>
      </c>
      <c r="P9" s="101">
        <f t="shared" si="0"/>
        <v>0</v>
      </c>
      <c r="Q9" s="68">
        <f>SUM(E9:P9)</f>
        <v>63335694.289999992</v>
      </c>
    </row>
    <row r="10" spans="1:19" x14ac:dyDescent="0.25">
      <c r="A10" s="8" t="s">
        <v>20</v>
      </c>
      <c r="B10" s="9">
        <f>30334341+10310000+4629934</f>
        <v>45274275</v>
      </c>
      <c r="C10" s="84">
        <v>0</v>
      </c>
      <c r="D10" s="9">
        <v>0</v>
      </c>
      <c r="E10" s="11">
        <v>3268028.37</v>
      </c>
      <c r="F10" s="11">
        <v>4627981.8</v>
      </c>
      <c r="G10" s="70">
        <v>3318028.37</v>
      </c>
      <c r="H10" s="70">
        <v>3288628.37</v>
      </c>
      <c r="I10" s="70">
        <v>3318028.37</v>
      </c>
      <c r="J10" s="70">
        <v>3337910.87</v>
      </c>
      <c r="K10" s="70">
        <v>3337910.87</v>
      </c>
      <c r="L10" s="11">
        <v>3551910.87</v>
      </c>
      <c r="M10" s="11">
        <v>3551910.87</v>
      </c>
      <c r="N10" s="70">
        <v>3551910.87</v>
      </c>
      <c r="O10" s="70">
        <v>7588630.7000000002</v>
      </c>
      <c r="P10" s="70">
        <v>0</v>
      </c>
      <c r="Q10" s="70">
        <f>SUM(E10:P10)</f>
        <v>42740880.330000006</v>
      </c>
    </row>
    <row r="11" spans="1:19" x14ac:dyDescent="0.25">
      <c r="A11" s="8" t="s">
        <v>21</v>
      </c>
      <c r="B11" s="9">
        <f>11889494+4629933+4629933</f>
        <v>21149360</v>
      </c>
      <c r="C11" s="12">
        <v>0</v>
      </c>
      <c r="D11" s="9">
        <v>0</v>
      </c>
      <c r="E11" s="11">
        <v>808720</v>
      </c>
      <c r="F11" s="70">
        <v>0</v>
      </c>
      <c r="G11" s="70">
        <v>808720</v>
      </c>
      <c r="H11" s="70">
        <v>808720</v>
      </c>
      <c r="I11" s="70">
        <v>4173565.87</v>
      </c>
      <c r="J11" s="70">
        <v>788720</v>
      </c>
      <c r="K11" s="70">
        <v>788720</v>
      </c>
      <c r="L11" s="11">
        <v>776220</v>
      </c>
      <c r="M11" s="11">
        <v>776220</v>
      </c>
      <c r="N11" s="70">
        <v>4936265.87</v>
      </c>
      <c r="O11" s="70">
        <v>776220</v>
      </c>
      <c r="P11" s="70">
        <v>0</v>
      </c>
      <c r="Q11" s="70">
        <f>SUM(E11:P11)</f>
        <v>15442091.740000002</v>
      </c>
    </row>
    <row r="12" spans="1:19" ht="30" x14ac:dyDescent="0.25">
      <c r="A12" s="8" t="s">
        <v>22</v>
      </c>
      <c r="B12" s="9"/>
      <c r="C12" s="12">
        <v>0</v>
      </c>
      <c r="D12" s="9">
        <v>0</v>
      </c>
      <c r="E12" s="11">
        <v>0</v>
      </c>
      <c r="F12" s="70">
        <v>0</v>
      </c>
      <c r="G12" s="70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10">
        <v>0</v>
      </c>
      <c r="N12" s="10">
        <v>0</v>
      </c>
      <c r="O12" s="10">
        <v>0</v>
      </c>
      <c r="P12" s="10">
        <v>0</v>
      </c>
      <c r="Q12" s="13">
        <v>0</v>
      </c>
    </row>
    <row r="13" spans="1:19" ht="30" x14ac:dyDescent="0.25">
      <c r="A13" s="8" t="s">
        <v>23</v>
      </c>
      <c r="B13" s="9"/>
      <c r="C13" s="12">
        <v>0</v>
      </c>
      <c r="D13" s="9">
        <v>0</v>
      </c>
      <c r="E13" s="11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10">
        <v>0</v>
      </c>
      <c r="N13" s="10">
        <v>0</v>
      </c>
      <c r="O13" s="10">
        <v>0</v>
      </c>
      <c r="P13" s="10">
        <v>0</v>
      </c>
      <c r="Q13" s="13">
        <v>0</v>
      </c>
    </row>
    <row r="14" spans="1:19" ht="30" x14ac:dyDescent="0.25">
      <c r="A14" s="8" t="s">
        <v>24</v>
      </c>
      <c r="B14" s="9">
        <f>2800481+2733689+493624</f>
        <v>6027794</v>
      </c>
      <c r="C14" s="12">
        <v>0</v>
      </c>
      <c r="D14" s="9">
        <v>0</v>
      </c>
      <c r="E14" s="11">
        <v>492856.39</v>
      </c>
      <c r="F14" s="70">
        <v>0</v>
      </c>
      <c r="G14" s="70">
        <v>501233.43</v>
      </c>
      <c r="H14" s="70">
        <v>501233.43</v>
      </c>
      <c r="I14" s="70">
        <v>501233.43</v>
      </c>
      <c r="J14" s="70">
        <v>504293.35</v>
      </c>
      <c r="K14" s="70">
        <v>504293.35</v>
      </c>
      <c r="L14" s="103">
        <v>536894.71</v>
      </c>
      <c r="M14" s="103">
        <v>536894.71</v>
      </c>
      <c r="N14" s="102">
        <v>536894.71</v>
      </c>
      <c r="O14" s="70">
        <v>536894.71</v>
      </c>
      <c r="P14" s="70">
        <v>0</v>
      </c>
      <c r="Q14" s="70">
        <f>SUM(E14:P14)</f>
        <v>5152722.22</v>
      </c>
    </row>
    <row r="15" spans="1:19" ht="30" x14ac:dyDescent="0.25">
      <c r="A15" s="6" t="s">
        <v>25</v>
      </c>
      <c r="B15" s="14"/>
      <c r="C15" s="94">
        <v>0</v>
      </c>
      <c r="D15" s="14">
        <v>0</v>
      </c>
      <c r="E15" s="52">
        <f>SUM(E16:E24)</f>
        <v>300248.68</v>
      </c>
      <c r="F15" s="52">
        <f t="shared" ref="F15:P15" si="1">SUM(F16:F24)</f>
        <v>618367.98</v>
      </c>
      <c r="G15" s="52">
        <f t="shared" si="1"/>
        <v>152633.25</v>
      </c>
      <c r="H15" s="52">
        <f t="shared" si="1"/>
        <v>468119.45</v>
      </c>
      <c r="I15" s="52">
        <f t="shared" si="1"/>
        <v>297645.3</v>
      </c>
      <c r="J15" s="52">
        <f>SUM(J16:J24)</f>
        <v>394200.34</v>
      </c>
      <c r="K15" s="52">
        <f t="shared" si="1"/>
        <v>57883.72</v>
      </c>
      <c r="L15" s="52">
        <f t="shared" si="1"/>
        <v>748729.58</v>
      </c>
      <c r="M15" s="52">
        <f>SUM(M16:M24)</f>
        <v>411459.51</v>
      </c>
      <c r="N15" s="52">
        <f t="shared" si="1"/>
        <v>635328.92999999993</v>
      </c>
      <c r="O15" s="52">
        <f t="shared" si="1"/>
        <v>515488.36</v>
      </c>
      <c r="P15" s="52">
        <f t="shared" si="1"/>
        <v>0</v>
      </c>
      <c r="Q15" s="74">
        <f>SUM(E15:P15)</f>
        <v>4600105.1000000006</v>
      </c>
    </row>
    <row r="16" spans="1:19" x14ac:dyDescent="0.25">
      <c r="A16" s="8" t="s">
        <v>26</v>
      </c>
      <c r="B16" s="9">
        <f>960000+3500000+1200000</f>
        <v>5660000</v>
      </c>
      <c r="C16" s="9">
        <v>0</v>
      </c>
      <c r="D16" s="9">
        <v>0</v>
      </c>
      <c r="E16" s="11">
        <v>300248.68</v>
      </c>
      <c r="F16" s="11">
        <v>618367.98</v>
      </c>
      <c r="G16" s="9">
        <v>152633.25</v>
      </c>
      <c r="H16" s="9">
        <v>468119.45</v>
      </c>
      <c r="I16" s="9">
        <v>297645.3</v>
      </c>
      <c r="J16" s="9">
        <v>394200.34</v>
      </c>
      <c r="K16" s="9">
        <v>57883.72</v>
      </c>
      <c r="L16" s="11">
        <v>748729.58</v>
      </c>
      <c r="M16" s="11">
        <v>411459.51</v>
      </c>
      <c r="N16" s="9">
        <v>552612.24</v>
      </c>
      <c r="O16" s="9">
        <v>515488.36</v>
      </c>
      <c r="P16" s="9">
        <v>0</v>
      </c>
      <c r="Q16" s="9">
        <f>SUM(E16:P16)</f>
        <v>4517388.4100000011</v>
      </c>
    </row>
    <row r="17" spans="1:17" ht="45.75" customHeight="1" x14ac:dyDescent="0.25">
      <c r="A17" s="8" t="s">
        <v>27</v>
      </c>
      <c r="B17" s="15">
        <f>50000+100000</f>
        <v>150000</v>
      </c>
      <c r="C17" s="12">
        <v>0</v>
      </c>
      <c r="D17" s="9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1">
        <v>0</v>
      </c>
      <c r="M17" s="10">
        <v>0</v>
      </c>
      <c r="N17" s="10">
        <v>0</v>
      </c>
      <c r="O17" s="10">
        <v>0</v>
      </c>
      <c r="P17" s="11">
        <v>0</v>
      </c>
      <c r="Q17" s="12">
        <v>0</v>
      </c>
    </row>
    <row r="18" spans="1:17" x14ac:dyDescent="0.25">
      <c r="A18" s="8" t="s">
        <v>28</v>
      </c>
      <c r="B18" s="9"/>
      <c r="C18" s="12">
        <v>0</v>
      </c>
      <c r="D18" s="9">
        <v>0</v>
      </c>
      <c r="E18" s="7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2">
        <f>SUM(E18:P18)</f>
        <v>0</v>
      </c>
    </row>
    <row r="19" spans="1:17" ht="30" x14ac:dyDescent="0.25">
      <c r="A19" s="8" t="s">
        <v>29</v>
      </c>
      <c r="B19" s="9"/>
      <c r="C19" s="12">
        <v>0</v>
      </c>
      <c r="D19" s="9">
        <v>0</v>
      </c>
      <c r="E19" s="7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f t="shared" ref="Q19:Q29" si="2">SUM(E19:P19)</f>
        <v>0</v>
      </c>
    </row>
    <row r="20" spans="1:17" x14ac:dyDescent="0.25">
      <c r="A20" s="8" t="s">
        <v>30</v>
      </c>
      <c r="B20" s="9">
        <f>200000</f>
        <v>200000</v>
      </c>
      <c r="C20" s="12">
        <v>0</v>
      </c>
      <c r="D20" s="9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1">
        <v>0</v>
      </c>
      <c r="P20" s="78">
        <v>0</v>
      </c>
      <c r="Q20" s="10">
        <f t="shared" si="2"/>
        <v>0</v>
      </c>
    </row>
    <row r="21" spans="1:17" x14ac:dyDescent="0.25">
      <c r="A21" s="8" t="s">
        <v>31</v>
      </c>
      <c r="B21" s="9">
        <v>1000000</v>
      </c>
      <c r="C21" s="12">
        <v>0</v>
      </c>
      <c r="D21" s="9">
        <v>0</v>
      </c>
      <c r="E21" s="69">
        <v>0</v>
      </c>
      <c r="F21" s="11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82716.69</v>
      </c>
      <c r="O21" s="11">
        <v>0</v>
      </c>
      <c r="P21" s="10">
        <v>0</v>
      </c>
      <c r="Q21" s="10">
        <f>SUM(E21:P21)</f>
        <v>82716.69</v>
      </c>
    </row>
    <row r="22" spans="1:17" ht="75" x14ac:dyDescent="0.25">
      <c r="A22" s="8" t="s">
        <v>32</v>
      </c>
      <c r="B22" s="15">
        <f>400000</f>
        <v>400000</v>
      </c>
      <c r="C22" s="12">
        <v>0</v>
      </c>
      <c r="D22" s="9">
        <v>0</v>
      </c>
      <c r="E22" s="10">
        <v>0</v>
      </c>
      <c r="F22" s="10">
        <v>0</v>
      </c>
      <c r="G22" s="10">
        <v>0</v>
      </c>
      <c r="H22" s="11">
        <v>0</v>
      </c>
      <c r="I22" s="10">
        <v>0</v>
      </c>
      <c r="J22" s="10">
        <v>0</v>
      </c>
      <c r="K22" s="10">
        <v>0</v>
      </c>
      <c r="L22" s="11">
        <v>0</v>
      </c>
      <c r="M22" s="10">
        <v>0</v>
      </c>
      <c r="N22" s="10">
        <v>0</v>
      </c>
      <c r="O22" s="11">
        <v>0</v>
      </c>
      <c r="P22" s="10">
        <v>0</v>
      </c>
      <c r="Q22" s="10">
        <f>SUM(E22:P22)</f>
        <v>0</v>
      </c>
    </row>
    <row r="23" spans="1:17" ht="45" x14ac:dyDescent="0.25">
      <c r="A23" s="8" t="s">
        <v>33</v>
      </c>
      <c r="B23" s="9"/>
      <c r="C23" s="85">
        <v>0</v>
      </c>
      <c r="D23" s="9">
        <v>0</v>
      </c>
      <c r="E23" s="7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f t="shared" si="2"/>
        <v>0</v>
      </c>
    </row>
    <row r="24" spans="1:17" ht="45" x14ac:dyDescent="0.25">
      <c r="A24" s="8" t="s">
        <v>34</v>
      </c>
      <c r="B24" s="15">
        <v>100000</v>
      </c>
      <c r="C24" s="12">
        <v>0</v>
      </c>
      <c r="D24" s="9">
        <v>0</v>
      </c>
      <c r="E24" s="7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f t="shared" si="2"/>
        <v>0</v>
      </c>
    </row>
    <row r="25" spans="1:17" ht="30" x14ac:dyDescent="0.25">
      <c r="A25" s="6" t="s">
        <v>35</v>
      </c>
      <c r="B25" s="14"/>
      <c r="C25" s="94">
        <v>0</v>
      </c>
      <c r="D25" s="9">
        <v>0</v>
      </c>
      <c r="E25" s="68">
        <f>SUM(E26:E34)</f>
        <v>634997.69999999995</v>
      </c>
      <c r="F25" s="68">
        <f t="shared" ref="F25:P25" si="3">SUM(F26:F34)</f>
        <v>634997.69999999995</v>
      </c>
      <c r="G25" s="68">
        <f t="shared" si="3"/>
        <v>634997.69999999995</v>
      </c>
      <c r="H25" s="68">
        <f t="shared" si="3"/>
        <v>14222882.35</v>
      </c>
      <c r="I25" s="68">
        <f t="shared" si="3"/>
        <v>647594.69999999995</v>
      </c>
      <c r="J25" s="68">
        <f t="shared" si="3"/>
        <v>641627.69999999995</v>
      </c>
      <c r="K25" s="68">
        <f t="shared" si="3"/>
        <v>1347497.7</v>
      </c>
      <c r="L25" s="68">
        <f t="shared" si="3"/>
        <v>641627.69999999995</v>
      </c>
      <c r="M25" s="68">
        <f t="shared" si="3"/>
        <v>6505786.8899999997</v>
      </c>
      <c r="N25" s="68">
        <f t="shared" si="3"/>
        <v>6229462.3799999999</v>
      </c>
      <c r="O25" s="68">
        <f t="shared" si="3"/>
        <v>1348579.75</v>
      </c>
      <c r="P25" s="68">
        <f t="shared" si="3"/>
        <v>0</v>
      </c>
      <c r="Q25" s="74">
        <f>SUM(E25:P25)</f>
        <v>33490052.269999996</v>
      </c>
    </row>
    <row r="26" spans="1:17" ht="45" x14ac:dyDescent="0.25">
      <c r="A26" s="8" t="s">
        <v>36</v>
      </c>
      <c r="B26" s="15">
        <f>10620000</f>
        <v>10620000</v>
      </c>
      <c r="C26" s="12">
        <v>0</v>
      </c>
      <c r="D26" s="9">
        <v>0</v>
      </c>
      <c r="E26" s="11">
        <v>634997.69999999995</v>
      </c>
      <c r="F26" s="11">
        <v>634997.69999999995</v>
      </c>
      <c r="G26" s="11">
        <v>634997.69999999995</v>
      </c>
      <c r="H26" s="10">
        <v>3491732.35</v>
      </c>
      <c r="I26" s="11">
        <v>634997.69999999995</v>
      </c>
      <c r="J26" s="10">
        <v>634997.69999999995</v>
      </c>
      <c r="K26" s="10">
        <v>634997.69999999995</v>
      </c>
      <c r="L26" s="11">
        <v>634997.69999999995</v>
      </c>
      <c r="M26" s="11">
        <v>3504598.1</v>
      </c>
      <c r="N26" s="10">
        <v>1232372.7</v>
      </c>
      <c r="O26" s="11">
        <v>634997.69999999995</v>
      </c>
      <c r="P26" s="10">
        <v>0</v>
      </c>
      <c r="Q26" s="12">
        <f>SUM(E26:P26)</f>
        <v>13308684.75</v>
      </c>
    </row>
    <row r="27" spans="1:17" ht="30" x14ac:dyDescent="0.25">
      <c r="A27" s="8" t="s">
        <v>37</v>
      </c>
      <c r="B27" s="9">
        <f>2950000+2357412+500000</f>
        <v>5807412</v>
      </c>
      <c r="C27" s="12">
        <v>0</v>
      </c>
      <c r="D27" s="9">
        <v>0</v>
      </c>
      <c r="E27" s="10">
        <v>0</v>
      </c>
      <c r="F27" s="10">
        <v>0</v>
      </c>
      <c r="G27" s="11">
        <v>0</v>
      </c>
      <c r="H27" s="10">
        <v>2212500</v>
      </c>
      <c r="I27" s="10">
        <v>0</v>
      </c>
      <c r="J27" s="10">
        <v>0</v>
      </c>
      <c r="K27" s="10">
        <v>0</v>
      </c>
      <c r="L27" s="10">
        <v>0</v>
      </c>
      <c r="M27" s="11">
        <v>2087892</v>
      </c>
      <c r="N27" s="10">
        <v>2583020</v>
      </c>
      <c r="O27" s="11">
        <v>0</v>
      </c>
      <c r="P27" s="10">
        <v>0</v>
      </c>
      <c r="Q27" s="12">
        <f>SUM(E27:P27)</f>
        <v>6883412</v>
      </c>
    </row>
    <row r="28" spans="1:17" ht="30" x14ac:dyDescent="0.25">
      <c r="A28" s="8" t="s">
        <v>38</v>
      </c>
      <c r="B28" s="15">
        <f>200000+50000+50000</f>
        <v>300000</v>
      </c>
      <c r="C28" s="12">
        <v>0</v>
      </c>
      <c r="D28" s="9">
        <v>0</v>
      </c>
      <c r="E28" s="10">
        <v>0</v>
      </c>
      <c r="F28" s="10">
        <v>0</v>
      </c>
      <c r="G28" s="11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72771.78</v>
      </c>
      <c r="P28" s="11">
        <v>0</v>
      </c>
      <c r="Q28" s="10">
        <f>SUM(E28:P28)</f>
        <v>72771.78</v>
      </c>
    </row>
    <row r="29" spans="1:17" ht="30" x14ac:dyDescent="0.25">
      <c r="A29" s="8" t="s">
        <v>39</v>
      </c>
      <c r="B29" s="9"/>
      <c r="C29" s="12">
        <v>0</v>
      </c>
      <c r="D29" s="9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f t="shared" si="2"/>
        <v>0</v>
      </c>
    </row>
    <row r="30" spans="1:17" ht="30" x14ac:dyDescent="0.25">
      <c r="A30" s="8" t="s">
        <v>40</v>
      </c>
      <c r="B30" s="15">
        <f>400000+500000</f>
        <v>900000</v>
      </c>
      <c r="C30" s="12">
        <v>0</v>
      </c>
      <c r="D30" s="9">
        <v>0</v>
      </c>
      <c r="E30" s="10">
        <v>0</v>
      </c>
      <c r="F30" s="10">
        <v>0</v>
      </c>
      <c r="G30" s="11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1">
        <v>0</v>
      </c>
      <c r="N30" s="10">
        <v>0</v>
      </c>
      <c r="O30" s="11">
        <v>185496</v>
      </c>
      <c r="P30" s="10">
        <v>0</v>
      </c>
      <c r="Q30" s="10">
        <f>SUM(E30:P30)</f>
        <v>185496</v>
      </c>
    </row>
    <row r="31" spans="1:17" ht="45" x14ac:dyDescent="0.25">
      <c r="A31" s="8" t="s">
        <v>41</v>
      </c>
      <c r="B31" s="9"/>
      <c r="C31" s="12">
        <v>0</v>
      </c>
      <c r="D31" s="9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1">
        <v>4218.5</v>
      </c>
      <c r="N31" s="10">
        <v>3384.24</v>
      </c>
      <c r="O31" s="10">
        <v>0</v>
      </c>
      <c r="P31" s="10">
        <v>0</v>
      </c>
      <c r="Q31" s="10">
        <v>0</v>
      </c>
    </row>
    <row r="32" spans="1:17" ht="45" x14ac:dyDescent="0.25">
      <c r="A32" s="8" t="s">
        <v>42</v>
      </c>
      <c r="B32" s="15">
        <f>2850000+84000+50000</f>
        <v>2984000</v>
      </c>
      <c r="C32" s="12">
        <v>0</v>
      </c>
      <c r="D32" s="9">
        <v>0</v>
      </c>
      <c r="E32" s="73">
        <v>0</v>
      </c>
      <c r="F32" s="11">
        <v>0</v>
      </c>
      <c r="G32" s="10">
        <v>0</v>
      </c>
      <c r="H32" s="11">
        <v>712500</v>
      </c>
      <c r="I32" s="10">
        <v>12597</v>
      </c>
      <c r="J32" s="11">
        <v>6630</v>
      </c>
      <c r="K32" s="10">
        <v>712500</v>
      </c>
      <c r="L32" s="11">
        <v>6630</v>
      </c>
      <c r="M32" s="11">
        <v>50150</v>
      </c>
      <c r="N32" s="10">
        <v>1583080.64</v>
      </c>
      <c r="O32" s="11">
        <v>11138.4</v>
      </c>
      <c r="P32" s="10">
        <v>0</v>
      </c>
      <c r="Q32" s="10">
        <f>SUM(E32:P32)</f>
        <v>3095226.0399999996</v>
      </c>
    </row>
    <row r="33" spans="1:17" ht="60" x14ac:dyDescent="0.25">
      <c r="A33" s="8" t="s">
        <v>43</v>
      </c>
      <c r="B33" s="9"/>
      <c r="C33" s="12">
        <v>0</v>
      </c>
      <c r="D33" s="9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</row>
    <row r="34" spans="1:17" ht="30" x14ac:dyDescent="0.25">
      <c r="A34" s="8" t="s">
        <v>44</v>
      </c>
      <c r="B34" s="33">
        <f>500600+7510200+900000+250000+300000+150000+1000000+1000000</f>
        <v>11610800</v>
      </c>
      <c r="C34" s="33">
        <v>0</v>
      </c>
      <c r="D34" s="9">
        <v>0</v>
      </c>
      <c r="E34" s="10">
        <v>0</v>
      </c>
      <c r="F34" s="10">
        <v>0</v>
      </c>
      <c r="G34" s="11">
        <v>0</v>
      </c>
      <c r="H34" s="10">
        <v>7806150</v>
      </c>
      <c r="I34" s="10">
        <v>0</v>
      </c>
      <c r="J34" s="10">
        <v>0</v>
      </c>
      <c r="K34" s="10">
        <v>0</v>
      </c>
      <c r="L34" s="11">
        <v>0</v>
      </c>
      <c r="M34" s="11">
        <v>858928.29</v>
      </c>
      <c r="N34" s="10">
        <v>827604.8</v>
      </c>
      <c r="O34" s="11">
        <v>444175.87</v>
      </c>
      <c r="P34" s="10">
        <v>0</v>
      </c>
      <c r="Q34" s="10">
        <f>SUM(E34:P34)</f>
        <v>9936858.959999999</v>
      </c>
    </row>
    <row r="35" spans="1:17" ht="30" x14ac:dyDescent="0.25">
      <c r="A35" s="6" t="s">
        <v>45</v>
      </c>
      <c r="B35" s="99"/>
      <c r="C35" s="12">
        <v>0</v>
      </c>
      <c r="D35" s="9">
        <v>0</v>
      </c>
      <c r="E35" s="68">
        <f>SUM(E36:E42)</f>
        <v>0</v>
      </c>
      <c r="F35" s="68">
        <v>0</v>
      </c>
      <c r="G35" s="68">
        <v>0</v>
      </c>
      <c r="H35" s="68">
        <v>0</v>
      </c>
      <c r="I35" s="68">
        <v>0</v>
      </c>
      <c r="J35" s="68">
        <v>0</v>
      </c>
      <c r="K35" s="68">
        <v>0</v>
      </c>
      <c r="L35" s="68">
        <v>0</v>
      </c>
      <c r="M35" s="71">
        <v>0</v>
      </c>
      <c r="N35" s="71">
        <v>0</v>
      </c>
      <c r="O35" s="71">
        <v>0</v>
      </c>
      <c r="P35" s="71">
        <v>0</v>
      </c>
      <c r="Q35" s="74">
        <v>0</v>
      </c>
    </row>
    <row r="36" spans="1:17" ht="45" x14ac:dyDescent="0.25">
      <c r="A36" s="8" t="s">
        <v>46</v>
      </c>
      <c r="B36" s="32"/>
      <c r="C36" s="12">
        <v>0</v>
      </c>
      <c r="D36" s="9">
        <v>0</v>
      </c>
      <c r="E36" s="75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</row>
    <row r="37" spans="1:17" ht="45" x14ac:dyDescent="0.25">
      <c r="A37" s="8" t="s">
        <v>47</v>
      </c>
      <c r="B37" s="32"/>
      <c r="C37" s="12">
        <v>0</v>
      </c>
      <c r="D37" s="9">
        <v>0</v>
      </c>
      <c r="E37" s="75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</row>
    <row r="38" spans="1:17" ht="45" x14ac:dyDescent="0.25">
      <c r="A38" s="8" t="s">
        <v>48</v>
      </c>
      <c r="B38" s="32"/>
      <c r="C38" s="12">
        <v>0</v>
      </c>
      <c r="D38" s="9">
        <v>0</v>
      </c>
      <c r="E38" s="75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</row>
    <row r="39" spans="1:17" ht="45" x14ac:dyDescent="0.25">
      <c r="A39" s="8" t="s">
        <v>49</v>
      </c>
      <c r="B39" s="32"/>
      <c r="C39" s="12">
        <v>0</v>
      </c>
      <c r="D39" s="9">
        <v>0</v>
      </c>
      <c r="E39" s="75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</row>
    <row r="40" spans="1:17" ht="60" x14ac:dyDescent="0.25">
      <c r="A40" s="8" t="s">
        <v>50</v>
      </c>
      <c r="B40" s="32"/>
      <c r="C40" s="12">
        <v>0</v>
      </c>
      <c r="D40" s="9">
        <v>0</v>
      </c>
      <c r="E40" s="75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</row>
    <row r="41" spans="1:17" ht="45" x14ac:dyDescent="0.25">
      <c r="A41" s="8" t="s">
        <v>51</v>
      </c>
      <c r="B41" s="32"/>
      <c r="C41" s="12">
        <v>0</v>
      </c>
      <c r="D41" s="9">
        <v>0</v>
      </c>
      <c r="E41" s="75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</row>
    <row r="42" spans="1:17" ht="45" x14ac:dyDescent="0.25">
      <c r="A42" s="8" t="s">
        <v>52</v>
      </c>
      <c r="B42" s="12"/>
      <c r="C42" s="12">
        <v>0</v>
      </c>
      <c r="D42" s="9">
        <v>0</v>
      </c>
      <c r="E42" s="75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</row>
    <row r="43" spans="1:17" ht="30" x14ac:dyDescent="0.25">
      <c r="A43" s="6" t="s">
        <v>53</v>
      </c>
      <c r="B43" s="12"/>
      <c r="C43" s="12">
        <v>0</v>
      </c>
      <c r="D43" s="9">
        <v>0</v>
      </c>
      <c r="E43" s="76">
        <f>SUM(E44:E50)</f>
        <v>0</v>
      </c>
      <c r="F43" s="76">
        <f t="shared" ref="F43:P43" si="4">SUM(F44:F50)</f>
        <v>0</v>
      </c>
      <c r="G43" s="76">
        <f t="shared" si="4"/>
        <v>0</v>
      </c>
      <c r="H43" s="76">
        <f t="shared" si="4"/>
        <v>0</v>
      </c>
      <c r="I43" s="76">
        <f t="shared" si="4"/>
        <v>0</v>
      </c>
      <c r="J43" s="76">
        <f t="shared" si="4"/>
        <v>0</v>
      </c>
      <c r="K43" s="76">
        <f t="shared" si="4"/>
        <v>0</v>
      </c>
      <c r="L43" s="76">
        <f t="shared" si="4"/>
        <v>0</v>
      </c>
      <c r="M43" s="76">
        <f t="shared" si="4"/>
        <v>0</v>
      </c>
      <c r="N43" s="76">
        <f t="shared" si="4"/>
        <v>0</v>
      </c>
      <c r="O43" s="76">
        <f t="shared" si="4"/>
        <v>0</v>
      </c>
      <c r="P43" s="76">
        <f t="shared" si="4"/>
        <v>0</v>
      </c>
      <c r="Q43" s="74">
        <v>0</v>
      </c>
    </row>
    <row r="44" spans="1:17" ht="45" x14ac:dyDescent="0.25">
      <c r="A44" s="8" t="s">
        <v>54</v>
      </c>
      <c r="B44" s="12"/>
      <c r="C44" s="12">
        <v>0</v>
      </c>
      <c r="D44" s="9">
        <v>0</v>
      </c>
      <c r="E44" s="75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</row>
    <row r="45" spans="1:17" ht="45" x14ac:dyDescent="0.25">
      <c r="A45" s="8" t="s">
        <v>55</v>
      </c>
      <c r="B45" s="12"/>
      <c r="C45" s="12">
        <v>0</v>
      </c>
      <c r="D45" s="9">
        <v>0</v>
      </c>
      <c r="E45" s="75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</row>
    <row r="46" spans="1:17" ht="45" x14ac:dyDescent="0.25">
      <c r="A46" s="8" t="s">
        <v>56</v>
      </c>
      <c r="B46" s="12"/>
      <c r="C46" s="12">
        <v>0</v>
      </c>
      <c r="D46" s="9">
        <v>0</v>
      </c>
      <c r="E46" s="75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</row>
    <row r="47" spans="1:17" ht="45" x14ac:dyDescent="0.25">
      <c r="A47" s="8" t="s">
        <v>57</v>
      </c>
      <c r="B47" s="12"/>
      <c r="C47" s="12">
        <v>0</v>
      </c>
      <c r="D47" s="9">
        <v>0</v>
      </c>
      <c r="E47" s="75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</row>
    <row r="48" spans="1:17" ht="45" x14ac:dyDescent="0.25">
      <c r="A48" s="8" t="s">
        <v>58</v>
      </c>
      <c r="B48" s="12"/>
      <c r="C48" s="12">
        <v>0</v>
      </c>
      <c r="D48" s="9">
        <v>0</v>
      </c>
      <c r="E48" s="75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</row>
    <row r="49" spans="1:17" ht="45" x14ac:dyDescent="0.25">
      <c r="A49" s="8" t="s">
        <v>59</v>
      </c>
      <c r="B49" s="12"/>
      <c r="C49" s="12">
        <v>0</v>
      </c>
      <c r="D49" s="9">
        <v>0</v>
      </c>
      <c r="E49" s="75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</row>
    <row r="50" spans="1:17" ht="45" x14ac:dyDescent="0.25">
      <c r="A50" s="8" t="s">
        <v>60</v>
      </c>
      <c r="B50" s="12"/>
      <c r="C50" s="12">
        <v>0</v>
      </c>
      <c r="D50" s="9">
        <v>0</v>
      </c>
      <c r="E50" s="75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</row>
    <row r="51" spans="1:17" ht="30" x14ac:dyDescent="0.25">
      <c r="A51" s="6" t="s">
        <v>61</v>
      </c>
      <c r="B51" s="12"/>
      <c r="C51" s="12">
        <v>0</v>
      </c>
      <c r="D51" s="9">
        <v>0</v>
      </c>
      <c r="E51" s="76">
        <f>SUM(E53:E60)</f>
        <v>0</v>
      </c>
      <c r="F51" s="76">
        <f t="shared" ref="F51:P51" si="5">SUM(F53:F60)</f>
        <v>0</v>
      </c>
      <c r="G51" s="76">
        <f t="shared" si="5"/>
        <v>0</v>
      </c>
      <c r="H51" s="76">
        <f t="shared" si="5"/>
        <v>0</v>
      </c>
      <c r="I51" s="76">
        <f t="shared" si="5"/>
        <v>0</v>
      </c>
      <c r="J51" s="76">
        <f>SUM(J53:J60)</f>
        <v>0</v>
      </c>
      <c r="K51" s="76">
        <f>SUM(K53:K60)</f>
        <v>0</v>
      </c>
      <c r="L51" s="76">
        <f t="shared" si="5"/>
        <v>0</v>
      </c>
      <c r="M51" s="76">
        <f t="shared" si="5"/>
        <v>1627113.15</v>
      </c>
      <c r="N51" s="76">
        <f>SUM(N52:N60)</f>
        <v>445160.9</v>
      </c>
      <c r="O51" s="76">
        <f t="shared" si="5"/>
        <v>0</v>
      </c>
      <c r="P51" s="76">
        <f t="shared" si="5"/>
        <v>0</v>
      </c>
      <c r="Q51" s="74">
        <f>SUM(E51:P51)</f>
        <v>2072274.0499999998</v>
      </c>
    </row>
    <row r="52" spans="1:17" x14ac:dyDescent="0.25">
      <c r="A52" s="8" t="s">
        <v>62</v>
      </c>
      <c r="B52" s="31"/>
      <c r="C52" s="86">
        <v>0</v>
      </c>
      <c r="D52" s="9">
        <v>0</v>
      </c>
      <c r="E52" s="75">
        <v>0</v>
      </c>
      <c r="F52" s="10">
        <v>0</v>
      </c>
      <c r="G52" s="69">
        <v>0</v>
      </c>
      <c r="H52" s="10">
        <v>0</v>
      </c>
      <c r="I52" s="10">
        <v>0</v>
      </c>
      <c r="J52" s="16">
        <v>0</v>
      </c>
      <c r="K52" s="10">
        <v>0</v>
      </c>
      <c r="L52" s="11">
        <v>0</v>
      </c>
      <c r="M52" s="10">
        <v>0</v>
      </c>
      <c r="N52" s="10">
        <v>28243.3</v>
      </c>
      <c r="O52" s="10">
        <v>0</v>
      </c>
      <c r="P52" s="78">
        <v>0</v>
      </c>
      <c r="Q52" s="10">
        <f>SUM(E52:P52)</f>
        <v>28243.3</v>
      </c>
    </row>
    <row r="53" spans="1:17" ht="45" x14ac:dyDescent="0.25">
      <c r="A53" s="8" t="s">
        <v>63</v>
      </c>
      <c r="B53" s="12"/>
      <c r="C53" s="12">
        <v>0</v>
      </c>
      <c r="D53" s="9">
        <v>0</v>
      </c>
      <c r="E53" s="75">
        <v>0</v>
      </c>
      <c r="F53" s="10">
        <v>0</v>
      </c>
      <c r="G53" s="69">
        <v>0</v>
      </c>
      <c r="H53" s="10">
        <v>0</v>
      </c>
      <c r="I53" s="10">
        <v>0</v>
      </c>
      <c r="J53" s="16">
        <v>0</v>
      </c>
      <c r="K53" s="16">
        <v>0</v>
      </c>
      <c r="L53" s="16">
        <v>0</v>
      </c>
      <c r="M53" s="10">
        <v>0</v>
      </c>
      <c r="N53" s="10">
        <v>132160</v>
      </c>
      <c r="O53" s="10">
        <v>0</v>
      </c>
      <c r="P53" s="10">
        <v>0</v>
      </c>
      <c r="Q53" s="10">
        <v>0</v>
      </c>
    </row>
    <row r="54" spans="1:17" ht="45" x14ac:dyDescent="0.25">
      <c r="A54" s="8" t="s">
        <v>64</v>
      </c>
      <c r="B54" s="32"/>
      <c r="C54" s="12">
        <v>0</v>
      </c>
      <c r="D54" s="9">
        <v>0</v>
      </c>
      <c r="E54" s="75">
        <v>0</v>
      </c>
      <c r="F54" s="10">
        <v>0</v>
      </c>
      <c r="G54" s="10">
        <v>0</v>
      </c>
      <c r="H54" s="10">
        <v>0</v>
      </c>
      <c r="I54" s="10">
        <v>0</v>
      </c>
      <c r="J54" s="16">
        <v>0</v>
      </c>
      <c r="K54" s="16">
        <v>0</v>
      </c>
      <c r="L54" s="16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</row>
    <row r="55" spans="1:17" ht="45" x14ac:dyDescent="0.25">
      <c r="A55" s="8" t="s">
        <v>65</v>
      </c>
      <c r="B55" s="32"/>
      <c r="C55" s="12">
        <v>0</v>
      </c>
      <c r="D55" s="9">
        <v>0</v>
      </c>
      <c r="E55" s="75">
        <v>0</v>
      </c>
      <c r="F55" s="10">
        <v>0</v>
      </c>
      <c r="G55" s="10">
        <v>0</v>
      </c>
      <c r="H55" s="10">
        <v>0</v>
      </c>
      <c r="I55" s="10">
        <v>0</v>
      </c>
      <c r="J55" s="16">
        <v>0</v>
      </c>
      <c r="K55" s="16">
        <v>0</v>
      </c>
      <c r="L55" s="16">
        <v>0</v>
      </c>
      <c r="M55" s="11">
        <v>148499.99</v>
      </c>
      <c r="N55" s="10">
        <v>0</v>
      </c>
      <c r="O55" s="10">
        <v>0</v>
      </c>
      <c r="P55" s="11">
        <v>0</v>
      </c>
      <c r="Q55" s="10">
        <v>0</v>
      </c>
    </row>
    <row r="56" spans="1:17" ht="30" x14ac:dyDescent="0.25">
      <c r="A56" s="8" t="s">
        <v>66</v>
      </c>
      <c r="B56" s="12"/>
      <c r="C56" s="12">
        <v>0</v>
      </c>
      <c r="D56" s="9">
        <v>0</v>
      </c>
      <c r="E56" s="75">
        <v>0</v>
      </c>
      <c r="F56" s="10">
        <v>0</v>
      </c>
      <c r="G56" s="10">
        <v>0</v>
      </c>
      <c r="H56" s="10">
        <v>0</v>
      </c>
      <c r="I56" s="10">
        <v>0</v>
      </c>
      <c r="J56" s="16">
        <v>0</v>
      </c>
      <c r="K56" s="16">
        <v>0</v>
      </c>
      <c r="L56" s="16">
        <v>0</v>
      </c>
      <c r="M56" s="11">
        <v>170701.16</v>
      </c>
      <c r="N56" s="10">
        <v>126543.2</v>
      </c>
      <c r="O56" s="10">
        <v>0</v>
      </c>
      <c r="P56" s="10">
        <v>0</v>
      </c>
      <c r="Q56" s="10">
        <v>0</v>
      </c>
    </row>
    <row r="57" spans="1:17" ht="30" x14ac:dyDescent="0.25">
      <c r="A57" s="8" t="s">
        <v>67</v>
      </c>
      <c r="B57" s="12"/>
      <c r="C57" s="12">
        <v>0</v>
      </c>
      <c r="D57" s="9">
        <v>0</v>
      </c>
      <c r="E57" s="75">
        <v>0</v>
      </c>
      <c r="F57" s="10">
        <v>0</v>
      </c>
      <c r="G57" s="10">
        <v>0</v>
      </c>
      <c r="H57" s="10">
        <v>0</v>
      </c>
      <c r="I57" s="10">
        <v>0</v>
      </c>
      <c r="J57" s="16">
        <v>0</v>
      </c>
      <c r="K57" s="16">
        <v>0</v>
      </c>
      <c r="L57" s="16">
        <v>0</v>
      </c>
      <c r="M57" s="10">
        <v>0</v>
      </c>
      <c r="N57" s="10">
        <v>158214.39999999999</v>
      </c>
      <c r="O57" s="10">
        <v>0</v>
      </c>
      <c r="P57" s="10">
        <v>0</v>
      </c>
      <c r="Q57" s="10">
        <v>0</v>
      </c>
    </row>
    <row r="58" spans="1:17" ht="30" x14ac:dyDescent="0.25">
      <c r="A58" s="8" t="s">
        <v>68</v>
      </c>
      <c r="B58" s="12"/>
      <c r="C58" s="12">
        <v>0</v>
      </c>
      <c r="D58" s="9">
        <v>0</v>
      </c>
      <c r="E58" s="75">
        <v>0</v>
      </c>
      <c r="F58" s="10">
        <v>0</v>
      </c>
      <c r="G58" s="10">
        <v>0</v>
      </c>
      <c r="H58" s="10">
        <v>0</v>
      </c>
      <c r="I58" s="10">
        <v>0</v>
      </c>
      <c r="J58" s="16">
        <v>0</v>
      </c>
      <c r="K58" s="16">
        <v>0</v>
      </c>
      <c r="L58" s="16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</row>
    <row r="59" spans="1:17" x14ac:dyDescent="0.25">
      <c r="A59" s="8" t="s">
        <v>69</v>
      </c>
      <c r="B59" s="12"/>
      <c r="C59" s="12">
        <v>0</v>
      </c>
      <c r="D59" s="9">
        <v>0</v>
      </c>
      <c r="E59" s="75">
        <v>0</v>
      </c>
      <c r="F59" s="10">
        <v>0</v>
      </c>
      <c r="G59" s="10">
        <v>0</v>
      </c>
      <c r="H59" s="10">
        <v>0</v>
      </c>
      <c r="I59" s="10">
        <v>0</v>
      </c>
      <c r="J59" s="16">
        <v>0</v>
      </c>
      <c r="K59" s="16">
        <v>0</v>
      </c>
      <c r="L59" s="16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</row>
    <row r="60" spans="1:17" ht="60" x14ac:dyDescent="0.25">
      <c r="A60" s="8" t="s">
        <v>70</v>
      </c>
      <c r="B60" s="12"/>
      <c r="C60" s="12">
        <v>0</v>
      </c>
      <c r="D60" s="9">
        <v>0</v>
      </c>
      <c r="E60" s="75">
        <v>0</v>
      </c>
      <c r="F60" s="10">
        <v>0</v>
      </c>
      <c r="G60" s="10">
        <v>0</v>
      </c>
      <c r="H60" s="10">
        <v>0</v>
      </c>
      <c r="I60" s="10">
        <v>0</v>
      </c>
      <c r="J60" s="16">
        <v>0</v>
      </c>
      <c r="K60" s="16">
        <v>0</v>
      </c>
      <c r="L60" s="16">
        <v>0</v>
      </c>
      <c r="M60" s="11">
        <v>1307912</v>
      </c>
      <c r="N60" s="10">
        <v>0</v>
      </c>
      <c r="O60" s="10">
        <v>0</v>
      </c>
      <c r="P60" s="10">
        <v>0</v>
      </c>
      <c r="Q60" s="10">
        <v>0</v>
      </c>
    </row>
    <row r="61" spans="1:17" x14ac:dyDescent="0.25">
      <c r="A61" s="6" t="s">
        <v>71</v>
      </c>
      <c r="B61" s="12"/>
      <c r="C61" s="12">
        <v>0</v>
      </c>
      <c r="D61" s="9">
        <v>0</v>
      </c>
      <c r="E61" s="76">
        <f>SUM(E62:E65)</f>
        <v>0</v>
      </c>
      <c r="F61" s="76">
        <f t="shared" ref="F61:P61" si="6">SUM(F62:F65)</f>
        <v>0</v>
      </c>
      <c r="G61" s="76">
        <f t="shared" si="6"/>
        <v>0</v>
      </c>
      <c r="H61" s="76">
        <f t="shared" si="6"/>
        <v>0</v>
      </c>
      <c r="I61" s="76">
        <f t="shared" si="6"/>
        <v>0</v>
      </c>
      <c r="J61" s="76">
        <f t="shared" si="6"/>
        <v>0</v>
      </c>
      <c r="K61" s="76">
        <f t="shared" si="6"/>
        <v>0</v>
      </c>
      <c r="L61" s="76">
        <f t="shared" si="6"/>
        <v>0</v>
      </c>
      <c r="M61" s="76">
        <f t="shared" si="6"/>
        <v>0</v>
      </c>
      <c r="N61" s="76">
        <f t="shared" si="6"/>
        <v>0</v>
      </c>
      <c r="O61" s="76">
        <f t="shared" si="6"/>
        <v>0</v>
      </c>
      <c r="P61" s="76">
        <f t="shared" si="6"/>
        <v>0</v>
      </c>
      <c r="Q61" s="74">
        <v>0</v>
      </c>
    </row>
    <row r="62" spans="1:17" ht="30" x14ac:dyDescent="0.25">
      <c r="A62" s="8" t="s">
        <v>72</v>
      </c>
      <c r="B62" s="12"/>
      <c r="C62" s="12">
        <v>0</v>
      </c>
      <c r="D62" s="9">
        <v>0</v>
      </c>
      <c r="E62" s="75">
        <v>0</v>
      </c>
      <c r="F62" s="10">
        <v>0</v>
      </c>
      <c r="G62" s="10">
        <v>0</v>
      </c>
      <c r="H62" s="10">
        <v>0</v>
      </c>
      <c r="I62" s="10">
        <v>0</v>
      </c>
      <c r="J62" s="12">
        <v>0</v>
      </c>
      <c r="K62" s="10">
        <v>0</v>
      </c>
      <c r="L62" s="12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</row>
    <row r="63" spans="1:17" x14ac:dyDescent="0.25">
      <c r="A63" s="8" t="s">
        <v>73</v>
      </c>
      <c r="B63" s="12"/>
      <c r="C63" s="12">
        <v>0</v>
      </c>
      <c r="D63" s="9">
        <v>0</v>
      </c>
      <c r="E63" s="75">
        <v>0</v>
      </c>
      <c r="F63" s="10">
        <v>0</v>
      </c>
      <c r="G63" s="10">
        <v>0</v>
      </c>
      <c r="H63" s="10">
        <v>0</v>
      </c>
      <c r="I63" s="10">
        <v>0</v>
      </c>
      <c r="J63" s="12">
        <v>0</v>
      </c>
      <c r="K63" s="10">
        <v>0</v>
      </c>
      <c r="L63" s="12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</row>
    <row r="64" spans="1:17" ht="30" x14ac:dyDescent="0.25">
      <c r="A64" s="8" t="s">
        <v>74</v>
      </c>
      <c r="B64" s="12"/>
      <c r="C64" s="12">
        <v>0</v>
      </c>
      <c r="D64" s="9">
        <v>0</v>
      </c>
      <c r="E64" s="75">
        <v>0</v>
      </c>
      <c r="F64" s="10">
        <v>0</v>
      </c>
      <c r="G64" s="10">
        <v>0</v>
      </c>
      <c r="H64" s="10">
        <v>0</v>
      </c>
      <c r="I64" s="10">
        <v>0</v>
      </c>
      <c r="J64" s="12">
        <v>0</v>
      </c>
      <c r="K64" s="10">
        <v>0</v>
      </c>
      <c r="L64" s="12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</row>
    <row r="65" spans="1:17" ht="60" x14ac:dyDescent="0.25">
      <c r="A65" s="8" t="s">
        <v>75</v>
      </c>
      <c r="B65" s="12"/>
      <c r="C65" s="12">
        <v>0</v>
      </c>
      <c r="D65" s="9">
        <v>0</v>
      </c>
      <c r="E65" s="75">
        <v>0</v>
      </c>
      <c r="F65" s="10">
        <v>0</v>
      </c>
      <c r="G65" s="10">
        <v>0</v>
      </c>
      <c r="H65" s="10">
        <v>0</v>
      </c>
      <c r="I65" s="10">
        <v>0</v>
      </c>
      <c r="J65" s="12">
        <v>0</v>
      </c>
      <c r="K65" s="10">
        <v>0</v>
      </c>
      <c r="L65" s="12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</row>
    <row r="66" spans="1:17" ht="45" x14ac:dyDescent="0.25">
      <c r="A66" s="6" t="s">
        <v>76</v>
      </c>
      <c r="B66" s="12"/>
      <c r="C66" s="12">
        <v>0</v>
      </c>
      <c r="D66" s="9">
        <v>0</v>
      </c>
      <c r="E66" s="76">
        <f>SUM(E67:E68)</f>
        <v>0</v>
      </c>
      <c r="F66" s="76">
        <f t="shared" ref="F66:P66" si="7">SUM(F67:F68)</f>
        <v>0</v>
      </c>
      <c r="G66" s="76">
        <f t="shared" si="7"/>
        <v>0</v>
      </c>
      <c r="H66" s="76">
        <f t="shared" si="7"/>
        <v>0</v>
      </c>
      <c r="I66" s="76">
        <f t="shared" si="7"/>
        <v>0</v>
      </c>
      <c r="J66" s="76">
        <f t="shared" si="7"/>
        <v>0</v>
      </c>
      <c r="K66" s="76">
        <f t="shared" si="7"/>
        <v>0</v>
      </c>
      <c r="L66" s="76">
        <f t="shared" si="7"/>
        <v>0</v>
      </c>
      <c r="M66" s="76">
        <f t="shared" si="7"/>
        <v>0</v>
      </c>
      <c r="N66" s="76">
        <f t="shared" si="7"/>
        <v>0</v>
      </c>
      <c r="O66" s="76">
        <f t="shared" si="7"/>
        <v>0</v>
      </c>
      <c r="P66" s="76">
        <f t="shared" si="7"/>
        <v>0</v>
      </c>
      <c r="Q66" s="74">
        <v>0</v>
      </c>
    </row>
    <row r="67" spans="1:17" ht="30" x14ac:dyDescent="0.25">
      <c r="A67" s="8" t="s">
        <v>77</v>
      </c>
      <c r="B67" s="12"/>
      <c r="C67" s="12">
        <v>0</v>
      </c>
      <c r="D67" s="9">
        <v>0</v>
      </c>
      <c r="E67" s="75">
        <v>0</v>
      </c>
      <c r="F67" s="10">
        <v>0</v>
      </c>
      <c r="G67" s="10">
        <v>0</v>
      </c>
      <c r="H67" s="10">
        <v>0</v>
      </c>
      <c r="I67" s="10">
        <v>0</v>
      </c>
      <c r="J67" s="12">
        <v>0</v>
      </c>
      <c r="K67" s="10">
        <v>0</v>
      </c>
      <c r="L67" s="12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</row>
    <row r="68" spans="1:17" ht="60" x14ac:dyDescent="0.25">
      <c r="A68" s="8" t="s">
        <v>78</v>
      </c>
      <c r="B68" s="12"/>
      <c r="C68" s="12">
        <v>0</v>
      </c>
      <c r="D68" s="9">
        <v>0</v>
      </c>
      <c r="E68" s="75">
        <v>0</v>
      </c>
      <c r="F68" s="10">
        <v>0</v>
      </c>
      <c r="G68" s="10">
        <v>0</v>
      </c>
      <c r="H68" s="10">
        <v>0</v>
      </c>
      <c r="I68" s="10">
        <v>0</v>
      </c>
      <c r="J68" s="12">
        <v>0</v>
      </c>
      <c r="K68" s="10">
        <v>0</v>
      </c>
      <c r="L68" s="12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</row>
    <row r="69" spans="1:17" x14ac:dyDescent="0.25">
      <c r="A69" s="6" t="s">
        <v>79</v>
      </c>
      <c r="B69" s="12"/>
      <c r="C69" s="12">
        <v>0</v>
      </c>
      <c r="D69" s="9">
        <v>0</v>
      </c>
      <c r="E69" s="76">
        <f>SUM(E70:E72)</f>
        <v>0</v>
      </c>
      <c r="F69" s="76">
        <f t="shared" ref="F69:P69" si="8">SUM(F70:F72)</f>
        <v>0</v>
      </c>
      <c r="G69" s="76">
        <f t="shared" si="8"/>
        <v>0</v>
      </c>
      <c r="H69" s="76">
        <f t="shared" si="8"/>
        <v>0</v>
      </c>
      <c r="I69" s="76">
        <f t="shared" si="8"/>
        <v>0</v>
      </c>
      <c r="J69" s="76">
        <f t="shared" si="8"/>
        <v>0</v>
      </c>
      <c r="K69" s="76">
        <f t="shared" si="8"/>
        <v>0</v>
      </c>
      <c r="L69" s="76">
        <f t="shared" si="8"/>
        <v>0</v>
      </c>
      <c r="M69" s="76">
        <f t="shared" si="8"/>
        <v>0</v>
      </c>
      <c r="N69" s="76">
        <f t="shared" si="8"/>
        <v>0</v>
      </c>
      <c r="O69" s="76">
        <f t="shared" si="8"/>
        <v>0</v>
      </c>
      <c r="P69" s="76">
        <f t="shared" si="8"/>
        <v>0</v>
      </c>
      <c r="Q69" s="10">
        <v>0</v>
      </c>
    </row>
    <row r="70" spans="1:17" ht="30" x14ac:dyDescent="0.25">
      <c r="A70" s="8" t="s">
        <v>80</v>
      </c>
      <c r="B70" s="12"/>
      <c r="C70" s="12">
        <v>0</v>
      </c>
      <c r="D70" s="9">
        <v>0</v>
      </c>
      <c r="E70" s="75">
        <v>0</v>
      </c>
      <c r="F70" s="10">
        <v>0</v>
      </c>
      <c r="G70" s="10">
        <v>0</v>
      </c>
      <c r="H70" s="10">
        <v>0</v>
      </c>
      <c r="I70" s="10">
        <v>0</v>
      </c>
      <c r="J70" s="12">
        <v>0</v>
      </c>
      <c r="K70" s="10">
        <v>0</v>
      </c>
      <c r="L70" s="12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</row>
    <row r="71" spans="1:17" ht="30" x14ac:dyDescent="0.25">
      <c r="A71" s="8" t="s">
        <v>81</v>
      </c>
      <c r="B71" s="12"/>
      <c r="C71" s="12">
        <v>0</v>
      </c>
      <c r="D71" s="9">
        <v>0</v>
      </c>
      <c r="E71" s="75">
        <v>0</v>
      </c>
      <c r="F71" s="10">
        <v>0</v>
      </c>
      <c r="G71" s="10">
        <v>0</v>
      </c>
      <c r="H71" s="10">
        <v>0</v>
      </c>
      <c r="I71" s="10">
        <v>0</v>
      </c>
      <c r="J71" s="12">
        <v>0</v>
      </c>
      <c r="K71" s="10">
        <v>0</v>
      </c>
      <c r="L71" s="12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</row>
    <row r="72" spans="1:17" ht="45" x14ac:dyDescent="0.25">
      <c r="A72" s="8" t="s">
        <v>82</v>
      </c>
      <c r="B72" s="12"/>
      <c r="C72" s="12">
        <v>0</v>
      </c>
      <c r="D72" s="9">
        <v>0</v>
      </c>
      <c r="E72" s="75">
        <v>0</v>
      </c>
      <c r="F72" s="10">
        <v>0</v>
      </c>
      <c r="G72" s="10">
        <v>0</v>
      </c>
      <c r="H72" s="10">
        <v>0</v>
      </c>
      <c r="I72" s="10">
        <v>0</v>
      </c>
      <c r="J72" s="12">
        <v>0</v>
      </c>
      <c r="K72" s="10">
        <v>0</v>
      </c>
      <c r="L72" s="12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</row>
    <row r="73" spans="1:17" x14ac:dyDescent="0.25">
      <c r="A73" s="89" t="s">
        <v>83</v>
      </c>
      <c r="B73" s="92"/>
      <c r="C73" s="93">
        <v>0</v>
      </c>
      <c r="D73" s="93">
        <v>0</v>
      </c>
      <c r="E73" s="66">
        <f>SUM(E9+E15+E25+E69+E66+E61+E51+E43+E35)</f>
        <v>5504851.1399999997</v>
      </c>
      <c r="F73" s="66">
        <f>SUM(F9+F15+F25+F69+F66+F61+F51+F43+F35)</f>
        <v>5881347.4799999995</v>
      </c>
      <c r="G73" s="66">
        <f>SUM(G9+G15+G25+G69+G66+G61+G51+G43+G35)</f>
        <v>5415612.75</v>
      </c>
      <c r="H73" s="66">
        <f t="shared" ref="H73:P73" si="9">SUM(H9+H15+H25+H69+H66+H61+H51+H43+H35)</f>
        <v>19289583.600000001</v>
      </c>
      <c r="I73" s="66">
        <f t="shared" si="9"/>
        <v>8938067.6699999999</v>
      </c>
      <c r="J73" s="66">
        <f t="shared" si="9"/>
        <v>5666752.2599999998</v>
      </c>
      <c r="K73" s="66">
        <f t="shared" si="9"/>
        <v>6036305.6399999997</v>
      </c>
      <c r="L73" s="66">
        <f t="shared" si="9"/>
        <v>6255382.8600000003</v>
      </c>
      <c r="M73" s="66">
        <f t="shared" si="9"/>
        <v>13409385.130000001</v>
      </c>
      <c r="N73" s="66">
        <f t="shared" si="9"/>
        <v>16335023.659999998</v>
      </c>
      <c r="O73" s="66">
        <f t="shared" si="9"/>
        <v>10765813.52</v>
      </c>
      <c r="P73" s="66">
        <f t="shared" si="9"/>
        <v>0</v>
      </c>
      <c r="Q73" s="96">
        <f>SUM(E73:P73)</f>
        <v>103498125.70999999</v>
      </c>
    </row>
    <row r="74" spans="1:17" x14ac:dyDescent="0.25">
      <c r="A74" s="4" t="s">
        <v>84</v>
      </c>
      <c r="B74" s="12"/>
      <c r="C74" s="12">
        <v>0</v>
      </c>
      <c r="D74" s="12">
        <v>0</v>
      </c>
      <c r="E74" s="67">
        <v>0</v>
      </c>
      <c r="F74" s="67">
        <v>0</v>
      </c>
      <c r="G74" s="67">
        <v>0</v>
      </c>
      <c r="H74" s="67">
        <v>0</v>
      </c>
      <c r="I74" s="67">
        <v>0</v>
      </c>
      <c r="J74" s="67">
        <v>0</v>
      </c>
      <c r="K74" s="67">
        <v>0</v>
      </c>
      <c r="L74" s="67">
        <v>0</v>
      </c>
      <c r="M74" s="65">
        <v>0</v>
      </c>
      <c r="N74" s="65">
        <v>0</v>
      </c>
      <c r="O74" s="65">
        <v>0</v>
      </c>
      <c r="P74" s="65">
        <v>0</v>
      </c>
      <c r="Q74" s="10">
        <v>0</v>
      </c>
    </row>
    <row r="75" spans="1:17" ht="30" x14ac:dyDescent="0.25">
      <c r="A75" s="6" t="s">
        <v>85</v>
      </c>
      <c r="B75" s="12"/>
      <c r="C75" s="12">
        <v>0</v>
      </c>
      <c r="D75" s="12">
        <v>0</v>
      </c>
      <c r="E75" s="68">
        <v>0</v>
      </c>
      <c r="F75" s="68">
        <v>0</v>
      </c>
      <c r="G75" s="68">
        <v>0</v>
      </c>
      <c r="H75" s="68">
        <v>0</v>
      </c>
      <c r="I75" s="68">
        <v>0</v>
      </c>
      <c r="J75" s="68">
        <v>0</v>
      </c>
      <c r="K75" s="68">
        <v>0</v>
      </c>
      <c r="L75" s="68">
        <v>0</v>
      </c>
      <c r="M75" s="65">
        <v>0</v>
      </c>
      <c r="N75" s="74">
        <v>0</v>
      </c>
      <c r="O75" s="74">
        <v>0</v>
      </c>
      <c r="P75" s="65">
        <v>0</v>
      </c>
      <c r="Q75" s="10">
        <v>0</v>
      </c>
    </row>
    <row r="76" spans="1:17" ht="45" x14ac:dyDescent="0.25">
      <c r="A76" s="8" t="s">
        <v>86</v>
      </c>
      <c r="B76" s="12"/>
      <c r="C76" s="12">
        <v>0</v>
      </c>
      <c r="D76" s="12">
        <v>0</v>
      </c>
      <c r="E76" s="70">
        <v>0</v>
      </c>
      <c r="F76" s="70">
        <v>0</v>
      </c>
      <c r="G76" s="70">
        <v>0</v>
      </c>
      <c r="H76" s="70">
        <v>0</v>
      </c>
      <c r="I76" s="70">
        <v>0</v>
      </c>
      <c r="J76" s="70">
        <v>0</v>
      </c>
      <c r="K76" s="70">
        <v>0</v>
      </c>
      <c r="L76" s="70">
        <v>0</v>
      </c>
      <c r="M76" s="79">
        <v>0</v>
      </c>
      <c r="N76" s="10">
        <v>0</v>
      </c>
      <c r="O76" s="10">
        <v>0</v>
      </c>
      <c r="P76" s="10">
        <v>0</v>
      </c>
      <c r="Q76" s="10">
        <v>0</v>
      </c>
    </row>
    <row r="77" spans="1:17" ht="45" x14ac:dyDescent="0.25">
      <c r="A77" s="8" t="s">
        <v>87</v>
      </c>
      <c r="B77" s="12"/>
      <c r="C77" s="12">
        <v>0</v>
      </c>
      <c r="D77" s="12">
        <v>0</v>
      </c>
      <c r="E77" s="70">
        <v>0</v>
      </c>
      <c r="F77" s="70">
        <v>0</v>
      </c>
      <c r="G77" s="70">
        <v>0</v>
      </c>
      <c r="H77" s="70">
        <v>0</v>
      </c>
      <c r="I77" s="70">
        <v>0</v>
      </c>
      <c r="J77" s="70">
        <v>0</v>
      </c>
      <c r="K77" s="70">
        <v>0</v>
      </c>
      <c r="L77" s="70">
        <v>0</v>
      </c>
      <c r="M77" s="79">
        <v>0</v>
      </c>
      <c r="N77" s="10">
        <v>0</v>
      </c>
      <c r="O77" s="10">
        <v>0</v>
      </c>
      <c r="P77" s="10">
        <v>0</v>
      </c>
      <c r="Q77" s="10">
        <v>0</v>
      </c>
    </row>
    <row r="78" spans="1:17" x14ac:dyDescent="0.25">
      <c r="A78" s="6" t="s">
        <v>88</v>
      </c>
      <c r="B78" s="12"/>
      <c r="C78" s="12">
        <v>0</v>
      </c>
      <c r="D78" s="12">
        <v>0</v>
      </c>
      <c r="E78" s="68">
        <v>0</v>
      </c>
      <c r="F78" s="68">
        <v>0</v>
      </c>
      <c r="G78" s="68">
        <v>0</v>
      </c>
      <c r="H78" s="68">
        <v>0</v>
      </c>
      <c r="I78" s="68">
        <v>0</v>
      </c>
      <c r="J78" s="68">
        <v>0</v>
      </c>
      <c r="K78" s="68">
        <v>0</v>
      </c>
      <c r="L78" s="68">
        <v>0</v>
      </c>
      <c r="M78" s="65">
        <v>0</v>
      </c>
      <c r="N78" s="74">
        <v>0</v>
      </c>
      <c r="O78" s="74">
        <v>0</v>
      </c>
      <c r="P78" s="74">
        <v>0</v>
      </c>
      <c r="Q78" s="74">
        <v>0</v>
      </c>
    </row>
    <row r="79" spans="1:17" ht="30" x14ac:dyDescent="0.25">
      <c r="A79" s="8" t="s">
        <v>89</v>
      </c>
      <c r="B79" s="12"/>
      <c r="C79" s="12">
        <v>0</v>
      </c>
      <c r="D79" s="12">
        <v>0</v>
      </c>
      <c r="E79" s="70">
        <v>0</v>
      </c>
      <c r="F79" s="70">
        <v>0</v>
      </c>
      <c r="G79" s="70">
        <v>0</v>
      </c>
      <c r="H79" s="70">
        <v>0</v>
      </c>
      <c r="I79" s="70">
        <v>0</v>
      </c>
      <c r="J79" s="70">
        <v>0</v>
      </c>
      <c r="K79" s="70">
        <v>0</v>
      </c>
      <c r="L79" s="70">
        <v>0</v>
      </c>
      <c r="M79" s="79">
        <v>0</v>
      </c>
      <c r="N79" s="10">
        <v>0</v>
      </c>
      <c r="O79" s="10">
        <v>0</v>
      </c>
      <c r="P79" s="10">
        <v>0</v>
      </c>
      <c r="Q79" s="10">
        <v>0</v>
      </c>
    </row>
    <row r="80" spans="1:17" ht="30" x14ac:dyDescent="0.25">
      <c r="A80" s="8" t="s">
        <v>90</v>
      </c>
      <c r="B80" s="12"/>
      <c r="C80" s="12">
        <v>0</v>
      </c>
      <c r="D80" s="12">
        <v>0</v>
      </c>
      <c r="E80" s="70">
        <v>0</v>
      </c>
      <c r="F80" s="70">
        <v>0</v>
      </c>
      <c r="G80" s="70">
        <v>0</v>
      </c>
      <c r="H80" s="70">
        <v>0</v>
      </c>
      <c r="I80" s="70">
        <v>0</v>
      </c>
      <c r="J80" s="70">
        <v>0</v>
      </c>
      <c r="K80" s="70">
        <v>0</v>
      </c>
      <c r="L80" s="70">
        <v>0</v>
      </c>
      <c r="M80" s="79">
        <v>0</v>
      </c>
      <c r="N80" s="10">
        <v>0</v>
      </c>
      <c r="O80" s="10">
        <v>0</v>
      </c>
      <c r="P80" s="10">
        <v>0</v>
      </c>
      <c r="Q80" s="10">
        <v>0</v>
      </c>
    </row>
    <row r="81" spans="1:19" ht="30" x14ac:dyDescent="0.25">
      <c r="A81" s="6" t="s">
        <v>91</v>
      </c>
      <c r="B81" s="12"/>
      <c r="C81" s="12">
        <v>0</v>
      </c>
      <c r="D81" s="12">
        <v>0</v>
      </c>
      <c r="E81" s="68">
        <v>0</v>
      </c>
      <c r="F81" s="68">
        <v>0</v>
      </c>
      <c r="G81" s="68">
        <v>0</v>
      </c>
      <c r="H81" s="68">
        <v>0</v>
      </c>
      <c r="I81" s="68">
        <v>0</v>
      </c>
      <c r="J81" s="68">
        <v>0</v>
      </c>
      <c r="K81" s="68">
        <v>0</v>
      </c>
      <c r="L81" s="68">
        <v>0</v>
      </c>
      <c r="M81" s="65">
        <v>0</v>
      </c>
      <c r="N81" s="74">
        <v>0</v>
      </c>
      <c r="O81" s="74">
        <v>0</v>
      </c>
      <c r="P81" s="74">
        <v>0</v>
      </c>
      <c r="Q81" s="74">
        <v>0</v>
      </c>
    </row>
    <row r="82" spans="1:19" ht="45.75" customHeight="1" x14ac:dyDescent="0.25">
      <c r="A82" s="30" t="s">
        <v>92</v>
      </c>
      <c r="B82" s="12"/>
      <c r="C82" s="12">
        <v>0</v>
      </c>
      <c r="D82" s="12">
        <v>0</v>
      </c>
      <c r="E82" s="70">
        <v>0</v>
      </c>
      <c r="F82" s="70">
        <v>0</v>
      </c>
      <c r="G82" s="70">
        <v>0</v>
      </c>
      <c r="H82" s="70">
        <v>0</v>
      </c>
      <c r="I82" s="70">
        <v>0</v>
      </c>
      <c r="J82" s="70">
        <v>0</v>
      </c>
      <c r="K82" s="70">
        <v>0</v>
      </c>
      <c r="L82" s="70">
        <v>0</v>
      </c>
      <c r="M82" s="79">
        <v>0</v>
      </c>
      <c r="N82" s="10">
        <v>0</v>
      </c>
      <c r="O82" s="10">
        <v>0</v>
      </c>
      <c r="P82" s="10">
        <v>0</v>
      </c>
      <c r="Q82" s="10">
        <v>0</v>
      </c>
    </row>
    <row r="83" spans="1:19" ht="30.75" customHeight="1" x14ac:dyDescent="0.25">
      <c r="A83" s="19" t="s">
        <v>93</v>
      </c>
      <c r="B83" s="12"/>
      <c r="C83" s="12">
        <v>0</v>
      </c>
      <c r="D83" s="12">
        <v>0</v>
      </c>
      <c r="E83" s="77">
        <v>0</v>
      </c>
      <c r="F83" s="77">
        <v>0</v>
      </c>
      <c r="G83" s="77">
        <v>0</v>
      </c>
      <c r="H83" s="77">
        <v>0</v>
      </c>
      <c r="I83" s="77">
        <v>0</v>
      </c>
      <c r="J83" s="77">
        <v>0</v>
      </c>
      <c r="K83" s="77">
        <v>0</v>
      </c>
      <c r="L83" s="77">
        <v>0</v>
      </c>
      <c r="M83" s="80">
        <v>0</v>
      </c>
      <c r="N83" s="77">
        <v>0</v>
      </c>
      <c r="O83" s="98">
        <v>0</v>
      </c>
      <c r="P83" s="98">
        <v>0</v>
      </c>
      <c r="Q83" s="98">
        <v>0</v>
      </c>
    </row>
    <row r="84" spans="1:19" x14ac:dyDescent="0.25">
      <c r="B84" s="23"/>
      <c r="C84" s="87"/>
      <c r="D84" s="87"/>
      <c r="E84" s="13"/>
      <c r="F84" s="13"/>
      <c r="G84" s="13"/>
      <c r="H84" s="13"/>
      <c r="I84" s="13"/>
      <c r="J84" s="12"/>
      <c r="K84" s="13"/>
      <c r="L84" s="12"/>
      <c r="M84" s="10"/>
      <c r="N84" s="10"/>
      <c r="O84" s="10"/>
      <c r="P84" s="10"/>
      <c r="Q84" s="13"/>
    </row>
    <row r="85" spans="1:19" ht="51.75" customHeight="1" x14ac:dyDescent="0.25">
      <c r="A85" s="25" t="s">
        <v>94</v>
      </c>
      <c r="B85" s="88">
        <f>SUM(B9:B84)</f>
        <v>112183641</v>
      </c>
      <c r="C85" s="91">
        <v>0</v>
      </c>
      <c r="D85" s="91">
        <v>0</v>
      </c>
      <c r="E85" s="100">
        <f>SUM(E73)</f>
        <v>5504851.1399999997</v>
      </c>
      <c r="F85" s="100">
        <f t="shared" ref="F85:P85" si="10">SUM(F73)</f>
        <v>5881347.4799999995</v>
      </c>
      <c r="G85" s="100">
        <f t="shared" si="10"/>
        <v>5415612.75</v>
      </c>
      <c r="H85" s="100">
        <f t="shared" si="10"/>
        <v>19289583.600000001</v>
      </c>
      <c r="I85" s="100">
        <f t="shared" si="10"/>
        <v>8938067.6699999999</v>
      </c>
      <c r="J85" s="100">
        <f t="shared" si="10"/>
        <v>5666752.2599999998</v>
      </c>
      <c r="K85" s="100">
        <f t="shared" si="10"/>
        <v>6036305.6399999997</v>
      </c>
      <c r="L85" s="100">
        <f t="shared" si="10"/>
        <v>6255382.8600000003</v>
      </c>
      <c r="M85" s="100">
        <f t="shared" si="10"/>
        <v>13409385.130000001</v>
      </c>
      <c r="N85" s="100">
        <f t="shared" si="10"/>
        <v>16335023.659999998</v>
      </c>
      <c r="O85" s="100">
        <f t="shared" si="10"/>
        <v>10765813.52</v>
      </c>
      <c r="P85" s="100">
        <f t="shared" si="10"/>
        <v>0</v>
      </c>
      <c r="Q85" s="97">
        <f>SUM(E85:P85)</f>
        <v>103498125.70999999</v>
      </c>
    </row>
    <row r="86" spans="1:19" x14ac:dyDescent="0.25">
      <c r="A86" s="26" t="s">
        <v>110</v>
      </c>
      <c r="B86" s="90"/>
      <c r="C86" s="27"/>
      <c r="D86" s="59"/>
      <c r="E86" s="26"/>
      <c r="F86" s="26"/>
      <c r="H86" s="27"/>
      <c r="I86" s="27"/>
      <c r="J86" s="27"/>
      <c r="K86" s="27"/>
      <c r="L86" s="29" t="s">
        <v>97</v>
      </c>
      <c r="M86" s="26"/>
      <c r="N86" s="26"/>
      <c r="O86" s="26"/>
      <c r="P86" s="26"/>
      <c r="Q86" s="26"/>
      <c r="R86" s="27"/>
      <c r="S86" s="27"/>
    </row>
    <row r="87" spans="1:19" x14ac:dyDescent="0.25">
      <c r="A87" s="26" t="s">
        <v>111</v>
      </c>
      <c r="B87" s="26"/>
      <c r="C87" s="26"/>
      <c r="D87" s="26"/>
      <c r="E87" s="26"/>
      <c r="F87" s="26"/>
      <c r="H87" s="27"/>
      <c r="I87" s="27"/>
      <c r="J87" s="27"/>
      <c r="K87" s="27"/>
      <c r="L87" s="29" t="s">
        <v>98</v>
      </c>
      <c r="M87" s="26"/>
      <c r="N87" s="26"/>
      <c r="O87" s="26"/>
      <c r="P87" s="26"/>
      <c r="Q87" s="26"/>
      <c r="R87" s="27"/>
      <c r="S87" s="27"/>
    </row>
    <row r="88" spans="1:19" ht="15.75" x14ac:dyDescent="0.25">
      <c r="A88" s="28"/>
      <c r="B88" s="28"/>
      <c r="C88" s="28"/>
      <c r="D88" s="28"/>
      <c r="E88" s="28"/>
      <c r="F88" s="27"/>
      <c r="G88" s="27"/>
      <c r="H88" s="27"/>
      <c r="I88" s="27"/>
      <c r="J88" s="27"/>
      <c r="K88" s="27"/>
      <c r="L88" s="29" t="s">
        <v>99</v>
      </c>
      <c r="M88" s="26"/>
      <c r="N88" s="26"/>
      <c r="O88" s="26"/>
      <c r="P88" s="26"/>
      <c r="Q88" s="26"/>
      <c r="R88" s="27"/>
      <c r="S88" s="27"/>
    </row>
    <row r="89" spans="1:19" ht="15.75" x14ac:dyDescent="0.25">
      <c r="A89" s="28"/>
      <c r="B89" s="28"/>
      <c r="C89" s="28"/>
      <c r="D89" s="28"/>
      <c r="E89" s="28"/>
      <c r="F89" s="27"/>
      <c r="G89" s="27"/>
      <c r="H89" s="27"/>
      <c r="I89" s="27"/>
      <c r="J89" s="27"/>
      <c r="K89" s="27"/>
      <c r="L89" s="29" t="s">
        <v>100</v>
      </c>
      <c r="M89" s="26"/>
      <c r="N89" s="26"/>
      <c r="O89" s="26"/>
      <c r="P89" s="26"/>
      <c r="Q89" s="26"/>
      <c r="R89" s="27"/>
      <c r="S89" s="27"/>
    </row>
    <row r="90" spans="1:19" x14ac:dyDescent="0.25">
      <c r="L90" s="29" t="s">
        <v>101</v>
      </c>
      <c r="M90" s="26"/>
      <c r="N90" s="26"/>
      <c r="O90" s="26"/>
      <c r="P90" s="26"/>
      <c r="Q90" s="26"/>
    </row>
    <row r="91" spans="1:19" ht="18.75" customHeight="1" x14ac:dyDescent="0.25"/>
    <row r="92" spans="1:19" ht="18.75" customHeight="1" x14ac:dyDescent="0.25">
      <c r="A92" t="s">
        <v>95</v>
      </c>
    </row>
    <row r="93" spans="1:19" x14ac:dyDescent="0.25">
      <c r="A93" t="s">
        <v>96</v>
      </c>
    </row>
    <row r="94" spans="1:19" ht="15.75" customHeight="1" x14ac:dyDescent="0.25"/>
    <row r="95" spans="1:19" x14ac:dyDescent="0.25">
      <c r="A95" s="29"/>
      <c r="B95" s="29"/>
      <c r="C95" s="29"/>
      <c r="D95" s="29"/>
      <c r="E95" s="26"/>
      <c r="F95" s="26"/>
      <c r="G95" s="26"/>
      <c r="H95" s="26"/>
      <c r="I95" s="26"/>
    </row>
    <row r="96" spans="1:19" x14ac:dyDescent="0.25">
      <c r="A96" s="29"/>
      <c r="B96" s="29"/>
      <c r="C96" s="29"/>
      <c r="D96" s="29"/>
      <c r="E96" s="26"/>
      <c r="F96" s="26"/>
      <c r="G96" s="26"/>
      <c r="H96" s="26"/>
      <c r="I96" s="26"/>
    </row>
    <row r="97" spans="1:10" x14ac:dyDescent="0.25">
      <c r="A97" s="29"/>
      <c r="B97" s="29"/>
      <c r="C97" s="29"/>
      <c r="D97" s="29"/>
      <c r="E97" s="26"/>
      <c r="F97" s="26"/>
      <c r="G97" s="26"/>
      <c r="H97" s="26"/>
      <c r="I97" s="26"/>
    </row>
    <row r="98" spans="1:10" x14ac:dyDescent="0.25">
      <c r="A98" s="29"/>
      <c r="B98" s="29"/>
      <c r="C98" s="29"/>
      <c r="D98" s="29"/>
      <c r="E98" s="26"/>
      <c r="F98" s="26"/>
      <c r="G98" s="26"/>
      <c r="H98" s="26"/>
      <c r="I98" s="26"/>
    </row>
    <row r="99" spans="1:10" x14ac:dyDescent="0.25">
      <c r="A99" s="29"/>
      <c r="B99" s="29"/>
      <c r="C99" s="29"/>
      <c r="D99" s="29"/>
      <c r="E99" s="26"/>
      <c r="F99" s="26"/>
      <c r="G99" s="26"/>
      <c r="H99" s="26"/>
      <c r="I99" s="26"/>
    </row>
    <row r="100" spans="1:10" x14ac:dyDescent="0.25">
      <c r="J100" s="26"/>
    </row>
    <row r="101" spans="1:10" x14ac:dyDescent="0.25">
      <c r="J101" s="26"/>
    </row>
    <row r="102" spans="1:10" x14ac:dyDescent="0.25">
      <c r="J102" s="26"/>
    </row>
    <row r="103" spans="1:10" x14ac:dyDescent="0.25">
      <c r="J103" s="26"/>
    </row>
    <row r="104" spans="1:10" x14ac:dyDescent="0.25">
      <c r="J104" s="26"/>
    </row>
    <row r="105" spans="1:10" x14ac:dyDescent="0.25">
      <c r="J105" s="26"/>
    </row>
  </sheetData>
  <mergeCells count="6">
    <mergeCell ref="E6:P6"/>
    <mergeCell ref="A1:S1"/>
    <mergeCell ref="A2:S2"/>
    <mergeCell ref="A3:S3"/>
    <mergeCell ref="A4:S4"/>
    <mergeCell ref="A5:S5"/>
  </mergeCells>
  <pageMargins left="0.7" right="0.7" top="0.75" bottom="0.75" header="0.3" footer="0.3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4"/>
  <sheetViews>
    <sheetView workbookViewId="0">
      <selection activeCell="B86" sqref="B86"/>
    </sheetView>
  </sheetViews>
  <sheetFormatPr baseColWidth="10" defaultRowHeight="15" x14ac:dyDescent="0.25"/>
  <cols>
    <col min="1" max="1" width="83.5703125" style="38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63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ht="18.75" customHeight="1" x14ac:dyDescent="0.25">
      <c r="A2" s="63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6" ht="18.75" x14ac:dyDescent="0.25">
      <c r="A3" s="63" t="s">
        <v>102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6" ht="15.75" customHeight="1" x14ac:dyDescent="0.25">
      <c r="A4" s="64" t="s">
        <v>104</v>
      </c>
      <c r="B4" s="61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6" x14ac:dyDescent="0.25">
      <c r="A5" s="35" t="s">
        <v>3</v>
      </c>
    </row>
    <row r="7" spans="1:16" ht="31.5" x14ac:dyDescent="0.25">
      <c r="A7" s="37" t="s">
        <v>4</v>
      </c>
      <c r="B7" s="2" t="s">
        <v>5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1:16" x14ac:dyDescent="0.25">
      <c r="A8" s="4" t="s">
        <v>18</v>
      </c>
      <c r="B8" s="5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16" ht="51.75" customHeight="1" x14ac:dyDescent="0.25">
      <c r="A9" s="6" t="s">
        <v>19</v>
      </c>
      <c r="B9" s="7"/>
      <c r="C9" s="42"/>
      <c r="D9" s="42"/>
      <c r="E9" s="43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</row>
    <row r="10" spans="1:16" x14ac:dyDescent="0.25">
      <c r="A10" s="21" t="s">
        <v>20</v>
      </c>
      <c r="B10" s="9">
        <v>36442931</v>
      </c>
      <c r="C10" s="42"/>
      <c r="D10" s="42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x14ac:dyDescent="0.25">
      <c r="A11" s="21" t="s">
        <v>21</v>
      </c>
      <c r="B11" s="9">
        <v>14301270</v>
      </c>
      <c r="C11" s="45"/>
      <c r="D11" s="4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x14ac:dyDescent="0.25">
      <c r="A12" s="21" t="s">
        <v>22</v>
      </c>
      <c r="B12" s="9"/>
      <c r="C12" s="45"/>
      <c r="D12" s="45"/>
      <c r="E12" s="46"/>
      <c r="I12" s="45"/>
      <c r="J12" s="45"/>
      <c r="M12" s="45"/>
    </row>
    <row r="13" spans="1:16" x14ac:dyDescent="0.25">
      <c r="A13" s="21" t="s">
        <v>23</v>
      </c>
      <c r="B13" s="9"/>
      <c r="C13" s="45"/>
      <c r="D13" s="45"/>
      <c r="I13" s="45"/>
      <c r="J13" s="45"/>
      <c r="M13" s="45"/>
    </row>
    <row r="14" spans="1:16" x14ac:dyDescent="0.25">
      <c r="A14" s="21" t="s">
        <v>24</v>
      </c>
      <c r="B14" s="9">
        <v>4066870</v>
      </c>
      <c r="C14" s="45"/>
      <c r="D14" s="45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16" x14ac:dyDescent="0.25">
      <c r="A15" s="6" t="s">
        <v>25</v>
      </c>
      <c r="B15" s="14"/>
      <c r="C15" s="45"/>
      <c r="D15" s="45"/>
      <c r="E15" s="47"/>
      <c r="I15" s="45"/>
      <c r="J15" s="45"/>
      <c r="M15" s="45"/>
      <c r="O15" s="11"/>
    </row>
    <row r="16" spans="1:16" x14ac:dyDescent="0.25">
      <c r="A16" s="21" t="s">
        <v>26</v>
      </c>
      <c r="B16" s="9">
        <v>5520000</v>
      </c>
      <c r="C16" s="45"/>
      <c r="D16" s="40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25">
      <c r="A17" s="21" t="s">
        <v>27</v>
      </c>
      <c r="B17" s="15">
        <v>476028</v>
      </c>
      <c r="C17" s="45"/>
      <c r="D17" s="48"/>
      <c r="E17" s="11"/>
      <c r="F17" s="11"/>
      <c r="G17" s="11"/>
      <c r="H17" s="11"/>
      <c r="I17" s="11"/>
      <c r="J17" s="11"/>
      <c r="K17" s="11"/>
      <c r="L17" s="11"/>
      <c r="M17" s="11"/>
    </row>
    <row r="18" spans="1:16" x14ac:dyDescent="0.25">
      <c r="A18" s="21" t="s">
        <v>28</v>
      </c>
      <c r="B18" s="9"/>
      <c r="C18" s="45"/>
      <c r="D18" s="45"/>
      <c r="E18" s="46"/>
      <c r="I18" s="45"/>
      <c r="J18" s="45"/>
      <c r="M18" s="45"/>
    </row>
    <row r="19" spans="1:16" x14ac:dyDescent="0.25">
      <c r="A19" s="21" t="s">
        <v>29</v>
      </c>
      <c r="B19" s="9"/>
      <c r="C19" s="45"/>
      <c r="D19" s="45"/>
      <c r="E19" s="46"/>
      <c r="I19" s="45"/>
      <c r="J19" s="45"/>
      <c r="M19" s="45"/>
    </row>
    <row r="20" spans="1:16" x14ac:dyDescent="0.25">
      <c r="A20" s="21" t="s">
        <v>30</v>
      </c>
      <c r="B20" s="9">
        <v>185000</v>
      </c>
      <c r="C20" s="45"/>
      <c r="D20" s="40"/>
      <c r="E20" s="11"/>
      <c r="F20" s="11"/>
      <c r="G20" s="11"/>
      <c r="H20" s="11"/>
      <c r="I20" s="11"/>
      <c r="J20" s="11"/>
      <c r="K20" s="11"/>
      <c r="L20" s="11"/>
      <c r="M20" s="11"/>
      <c r="P20" s="44"/>
    </row>
    <row r="21" spans="1:16" x14ac:dyDescent="0.25">
      <c r="A21" s="21" t="s">
        <v>31</v>
      </c>
      <c r="B21" s="9">
        <v>0</v>
      </c>
      <c r="C21" s="45"/>
      <c r="D21" s="45"/>
      <c r="E21" s="46"/>
      <c r="H21" s="11"/>
      <c r="I21" s="45"/>
      <c r="J21" s="45"/>
      <c r="M21" s="45"/>
      <c r="P21" s="11"/>
    </row>
    <row r="22" spans="1:16" ht="30" x14ac:dyDescent="0.25">
      <c r="A22" s="21" t="s">
        <v>32</v>
      </c>
      <c r="B22" s="15">
        <v>600000</v>
      </c>
      <c r="C22" s="45"/>
      <c r="D22" s="48"/>
      <c r="E22" s="11"/>
      <c r="F22" s="11"/>
      <c r="G22" s="11"/>
      <c r="H22" s="11"/>
      <c r="I22" s="11"/>
      <c r="J22" s="11"/>
      <c r="K22" s="11"/>
      <c r="L22" s="11"/>
      <c r="M22" s="11"/>
      <c r="N22" s="49"/>
      <c r="O22" s="11"/>
      <c r="P22" s="11"/>
    </row>
    <row r="23" spans="1:16" x14ac:dyDescent="0.25">
      <c r="A23" s="21" t="s">
        <v>33</v>
      </c>
      <c r="B23" s="9">
        <v>500000</v>
      </c>
      <c r="C23" s="50"/>
      <c r="D23" s="40"/>
      <c r="E23" s="46"/>
      <c r="I23" s="45"/>
      <c r="J23" s="45"/>
      <c r="K23" s="11"/>
      <c r="L23" s="45"/>
      <c r="M23" s="45"/>
    </row>
    <row r="24" spans="1:16" x14ac:dyDescent="0.25">
      <c r="A24" s="21" t="s">
        <v>34</v>
      </c>
      <c r="B24" s="15">
        <v>650000</v>
      </c>
      <c r="C24" s="45"/>
      <c r="D24" s="48"/>
      <c r="E24" s="46"/>
      <c r="I24" s="45"/>
      <c r="J24" s="45"/>
      <c r="K24" s="11"/>
      <c r="M24" s="45"/>
    </row>
    <row r="25" spans="1:16" x14ac:dyDescent="0.25">
      <c r="A25" s="6" t="s">
        <v>35</v>
      </c>
      <c r="B25" s="14"/>
      <c r="C25" s="45"/>
      <c r="D25" s="45"/>
      <c r="E25" s="47"/>
      <c r="I25" s="45"/>
      <c r="J25" s="45"/>
      <c r="M25" s="45"/>
    </row>
    <row r="26" spans="1:16" x14ac:dyDescent="0.25">
      <c r="A26" s="21" t="s">
        <v>36</v>
      </c>
      <c r="B26" s="15">
        <v>7620000</v>
      </c>
      <c r="C26" s="45"/>
      <c r="D26" s="48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x14ac:dyDescent="0.25">
      <c r="A27" s="21" t="s">
        <v>37</v>
      </c>
      <c r="B27" s="9">
        <v>8500000</v>
      </c>
      <c r="C27" s="45"/>
      <c r="D27" s="40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x14ac:dyDescent="0.25">
      <c r="A28" s="21" t="s">
        <v>38</v>
      </c>
      <c r="B28" s="15">
        <v>450000</v>
      </c>
      <c r="C28" s="45"/>
      <c r="D28" s="48"/>
      <c r="E28" s="11"/>
      <c r="F28" s="11"/>
      <c r="G28" s="11"/>
      <c r="H28" s="11"/>
      <c r="I28" s="11"/>
      <c r="J28" s="11"/>
      <c r="K28" s="11"/>
      <c r="L28" s="11"/>
      <c r="M28" s="11"/>
      <c r="P28" s="44"/>
    </row>
    <row r="29" spans="1:16" x14ac:dyDescent="0.25">
      <c r="A29" s="21" t="s">
        <v>39</v>
      </c>
      <c r="B29" s="9"/>
      <c r="C29" s="45"/>
      <c r="D29" s="45"/>
      <c r="E29" s="46"/>
      <c r="I29" s="45"/>
      <c r="J29" s="45"/>
      <c r="M29" s="45"/>
    </row>
    <row r="30" spans="1:16" x14ac:dyDescent="0.25">
      <c r="A30" s="21" t="s">
        <v>40</v>
      </c>
      <c r="B30" s="15">
        <v>2400000</v>
      </c>
      <c r="C30" s="45"/>
      <c r="D30" s="48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 x14ac:dyDescent="0.25">
      <c r="A31" s="21" t="s">
        <v>41</v>
      </c>
      <c r="B31" s="9"/>
      <c r="C31" s="45"/>
      <c r="D31" s="45"/>
      <c r="E31" s="46"/>
      <c r="I31" s="45"/>
      <c r="J31" s="45"/>
      <c r="L31" s="45"/>
      <c r="M31" s="45"/>
      <c r="P31" s="11"/>
    </row>
    <row r="32" spans="1:16" x14ac:dyDescent="0.25">
      <c r="A32" s="21" t="s">
        <v>42</v>
      </c>
      <c r="B32" s="15">
        <v>2714000</v>
      </c>
      <c r="C32" s="45"/>
      <c r="D32" s="48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6" x14ac:dyDescent="0.25">
      <c r="A33" s="21" t="s">
        <v>43</v>
      </c>
      <c r="B33" s="9"/>
      <c r="C33" s="45"/>
      <c r="D33" s="45"/>
      <c r="E33" s="46"/>
      <c r="I33" s="45"/>
      <c r="J33" s="45"/>
      <c r="L33" s="45"/>
      <c r="M33" s="45"/>
    </row>
    <row r="34" spans="1:16" x14ac:dyDescent="0.25">
      <c r="A34" s="21" t="s">
        <v>44</v>
      </c>
      <c r="B34" s="33">
        <v>7700000</v>
      </c>
      <c r="C34" s="51"/>
      <c r="D34" s="51"/>
      <c r="E34" s="11"/>
      <c r="F34" s="11"/>
      <c r="G34" s="11"/>
      <c r="H34" s="11"/>
      <c r="I34" s="11"/>
      <c r="J34" s="11"/>
      <c r="K34" s="11"/>
      <c r="L34" s="11"/>
      <c r="M34" s="11"/>
      <c r="N34" s="52"/>
      <c r="O34" s="11"/>
      <c r="P34" s="11"/>
    </row>
    <row r="35" spans="1:16" x14ac:dyDescent="0.25">
      <c r="A35" s="6" t="s">
        <v>45</v>
      </c>
      <c r="B35" s="7"/>
      <c r="C35" s="45"/>
      <c r="D35" s="45"/>
      <c r="E35" s="47"/>
      <c r="J35" s="45"/>
      <c r="L35" s="45"/>
      <c r="M35" s="45"/>
    </row>
    <row r="36" spans="1:16" x14ac:dyDescent="0.25">
      <c r="A36" s="21" t="s">
        <v>46</v>
      </c>
      <c r="B36" s="17"/>
      <c r="C36" s="45"/>
      <c r="D36" s="45"/>
      <c r="E36" s="46"/>
      <c r="J36" s="45"/>
      <c r="L36" s="45"/>
      <c r="M36" s="45"/>
    </row>
    <row r="37" spans="1:16" x14ac:dyDescent="0.25">
      <c r="A37" s="21" t="s">
        <v>47</v>
      </c>
      <c r="B37" s="17"/>
      <c r="C37" s="45"/>
      <c r="D37" s="45"/>
      <c r="E37" s="46"/>
      <c r="J37" s="45"/>
      <c r="L37" s="45"/>
      <c r="M37" s="45"/>
    </row>
    <row r="38" spans="1:16" x14ac:dyDescent="0.25">
      <c r="A38" s="21" t="s">
        <v>48</v>
      </c>
      <c r="B38" s="17"/>
      <c r="C38" s="45"/>
      <c r="D38" s="45"/>
      <c r="E38" s="46"/>
      <c r="J38" s="45"/>
      <c r="L38" s="45"/>
      <c r="M38" s="45"/>
    </row>
    <row r="39" spans="1:16" x14ac:dyDescent="0.25">
      <c r="A39" s="21" t="s">
        <v>49</v>
      </c>
      <c r="B39" s="17"/>
      <c r="C39" s="45"/>
      <c r="D39" s="45"/>
      <c r="E39" s="46"/>
      <c r="J39" s="45"/>
      <c r="L39" s="45"/>
      <c r="M39" s="45"/>
    </row>
    <row r="40" spans="1:16" x14ac:dyDescent="0.25">
      <c r="A40" s="21" t="s">
        <v>50</v>
      </c>
      <c r="B40" s="17"/>
      <c r="C40" s="45"/>
      <c r="D40" s="45"/>
      <c r="E40" s="46"/>
      <c r="J40" s="45"/>
      <c r="L40" s="45"/>
      <c r="M40" s="45"/>
    </row>
    <row r="41" spans="1:16" x14ac:dyDescent="0.25">
      <c r="A41" s="21" t="s">
        <v>51</v>
      </c>
      <c r="B41" s="17"/>
      <c r="C41" s="45"/>
      <c r="D41" s="45"/>
      <c r="E41" s="46"/>
      <c r="J41" s="45"/>
      <c r="L41" s="45"/>
      <c r="M41" s="45"/>
    </row>
    <row r="42" spans="1:16" x14ac:dyDescent="0.25">
      <c r="A42" s="21" t="s">
        <v>52</v>
      </c>
      <c r="B42" s="17"/>
      <c r="C42" s="45"/>
      <c r="D42" s="45"/>
      <c r="E42" s="46"/>
      <c r="J42" s="45"/>
      <c r="L42" s="45"/>
      <c r="M42" s="45"/>
    </row>
    <row r="43" spans="1:16" x14ac:dyDescent="0.25">
      <c r="A43" s="6" t="s">
        <v>53</v>
      </c>
      <c r="B43" s="7"/>
      <c r="C43" s="45"/>
      <c r="D43" s="45"/>
      <c r="E43" s="47"/>
      <c r="J43" s="45"/>
      <c r="L43" s="45"/>
      <c r="M43" s="45"/>
    </row>
    <row r="44" spans="1:16" x14ac:dyDescent="0.25">
      <c r="A44" s="21" t="s">
        <v>54</v>
      </c>
      <c r="B44" s="17"/>
      <c r="C44" s="45"/>
      <c r="D44" s="45"/>
      <c r="E44" s="46"/>
      <c r="J44" s="45"/>
      <c r="L44" s="45"/>
      <c r="M44" s="45"/>
    </row>
    <row r="45" spans="1:16" x14ac:dyDescent="0.25">
      <c r="A45" s="21" t="s">
        <v>55</v>
      </c>
      <c r="B45" s="17"/>
      <c r="C45" s="45"/>
      <c r="D45" s="45"/>
      <c r="E45" s="46"/>
      <c r="J45" s="45"/>
      <c r="L45" s="45"/>
      <c r="M45" s="45"/>
    </row>
    <row r="46" spans="1:16" x14ac:dyDescent="0.25">
      <c r="A46" s="21" t="s">
        <v>56</v>
      </c>
      <c r="B46" s="17"/>
      <c r="C46" s="45"/>
      <c r="D46" s="45"/>
      <c r="E46" s="46"/>
      <c r="J46" s="45"/>
      <c r="L46" s="45"/>
      <c r="M46" s="45"/>
    </row>
    <row r="47" spans="1:16" x14ac:dyDescent="0.25">
      <c r="A47" s="21" t="s">
        <v>57</v>
      </c>
      <c r="B47" s="17"/>
      <c r="C47" s="45"/>
      <c r="D47" s="45"/>
      <c r="E47" s="46"/>
      <c r="J47" s="45"/>
      <c r="L47" s="45"/>
      <c r="M47" s="45"/>
    </row>
    <row r="48" spans="1:16" x14ac:dyDescent="0.25">
      <c r="A48" s="21" t="s">
        <v>58</v>
      </c>
      <c r="B48" s="17"/>
      <c r="C48" s="45"/>
      <c r="D48" s="45"/>
      <c r="E48" s="46"/>
      <c r="J48" s="45"/>
      <c r="L48" s="45"/>
      <c r="M48" s="45"/>
    </row>
    <row r="49" spans="1:16" x14ac:dyDescent="0.25">
      <c r="A49" s="21" t="s">
        <v>59</v>
      </c>
      <c r="B49" s="17"/>
      <c r="C49" s="45"/>
      <c r="D49" s="45"/>
      <c r="E49" s="46"/>
      <c r="J49" s="45"/>
      <c r="L49" s="45"/>
      <c r="M49" s="45"/>
    </row>
    <row r="50" spans="1:16" x14ac:dyDescent="0.25">
      <c r="A50" s="21" t="s">
        <v>60</v>
      </c>
      <c r="B50" s="17"/>
      <c r="C50" s="45"/>
      <c r="D50" s="45"/>
      <c r="E50" s="46"/>
      <c r="J50" s="45"/>
      <c r="L50" s="45"/>
      <c r="M50" s="45"/>
    </row>
    <row r="51" spans="1:16" x14ac:dyDescent="0.25">
      <c r="A51" s="6" t="s">
        <v>61</v>
      </c>
      <c r="B51" s="7"/>
      <c r="C51" s="45"/>
      <c r="D51" s="45"/>
      <c r="E51" s="47"/>
      <c r="J51" s="45"/>
      <c r="L51" s="45"/>
      <c r="M51" s="45"/>
    </row>
    <row r="52" spans="1:16" x14ac:dyDescent="0.25">
      <c r="A52" s="21" t="s">
        <v>62</v>
      </c>
      <c r="B52" s="31">
        <v>700000</v>
      </c>
      <c r="C52" s="53"/>
      <c r="D52" s="54"/>
      <c r="E52" s="55"/>
      <c r="F52" s="53"/>
      <c r="G52" s="53"/>
      <c r="H52" s="49"/>
      <c r="I52" s="49"/>
      <c r="J52" s="49"/>
      <c r="K52" s="49"/>
      <c r="L52" s="49"/>
      <c r="M52" s="49"/>
      <c r="N52" s="49"/>
      <c r="O52" s="11"/>
      <c r="P52" s="44"/>
    </row>
    <row r="53" spans="1:16" x14ac:dyDescent="0.25">
      <c r="A53" s="21" t="s">
        <v>63</v>
      </c>
      <c r="B53" s="18">
        <v>0</v>
      </c>
      <c r="C53" s="53"/>
      <c r="D53" s="53"/>
      <c r="E53" s="55"/>
      <c r="F53" s="53"/>
      <c r="G53" s="53"/>
      <c r="H53" s="49"/>
      <c r="I53" s="49"/>
      <c r="J53" s="49"/>
      <c r="K53" s="49"/>
      <c r="L53" s="49"/>
      <c r="M53" s="49"/>
      <c r="N53" s="49"/>
      <c r="O53" s="11"/>
      <c r="P53" s="49"/>
    </row>
    <row r="54" spans="1:16" x14ac:dyDescent="0.25">
      <c r="A54" s="21" t="s">
        <v>64</v>
      </c>
      <c r="B54" s="17"/>
      <c r="C54" s="45"/>
      <c r="D54" s="45"/>
      <c r="E54" s="46"/>
      <c r="J54" s="45"/>
      <c r="L54" s="45"/>
      <c r="M54" s="45"/>
    </row>
    <row r="55" spans="1:16" x14ac:dyDescent="0.25">
      <c r="A55" s="21" t="s">
        <v>65</v>
      </c>
      <c r="B55" s="32">
        <v>250000</v>
      </c>
      <c r="C55" s="45"/>
      <c r="D55" s="56"/>
      <c r="E55" s="46"/>
      <c r="J55" s="45"/>
      <c r="L55" s="45"/>
      <c r="M55" s="45"/>
    </row>
    <row r="56" spans="1:16" x14ac:dyDescent="0.25">
      <c r="A56" s="21" t="s">
        <v>66</v>
      </c>
      <c r="B56" s="17"/>
      <c r="C56" s="45"/>
      <c r="D56" s="45"/>
      <c r="E56" s="46"/>
      <c r="H56" s="11"/>
      <c r="J56" s="45"/>
      <c r="K56" s="11"/>
      <c r="L56" s="45"/>
      <c r="M56" s="45"/>
    </row>
    <row r="57" spans="1:16" x14ac:dyDescent="0.25">
      <c r="A57" s="21" t="s">
        <v>67</v>
      </c>
      <c r="B57" s="17"/>
      <c r="C57" s="45"/>
      <c r="D57" s="45"/>
      <c r="E57" s="46"/>
      <c r="J57" s="45"/>
      <c r="L57" s="45"/>
      <c r="M57" s="45"/>
    </row>
    <row r="58" spans="1:16" x14ac:dyDescent="0.25">
      <c r="A58" s="21" t="s">
        <v>68</v>
      </c>
      <c r="B58" s="17"/>
      <c r="C58" s="45"/>
      <c r="D58" s="45"/>
      <c r="E58" s="46"/>
      <c r="J58" s="45"/>
      <c r="L58" s="45"/>
      <c r="M58" s="45"/>
    </row>
    <row r="59" spans="1:16" x14ac:dyDescent="0.25">
      <c r="A59" s="21" t="s">
        <v>69</v>
      </c>
      <c r="B59" s="17"/>
      <c r="C59" s="45"/>
      <c r="D59" s="45"/>
      <c r="E59" s="46"/>
      <c r="J59" s="45"/>
      <c r="L59" s="45"/>
      <c r="M59" s="45"/>
    </row>
    <row r="60" spans="1:16" x14ac:dyDescent="0.25">
      <c r="A60" s="21" t="s">
        <v>70</v>
      </c>
      <c r="B60" s="17"/>
      <c r="C60" s="45"/>
      <c r="D60" s="45"/>
      <c r="E60" s="46"/>
      <c r="J60" s="45"/>
      <c r="L60" s="45"/>
      <c r="M60" s="45"/>
    </row>
    <row r="61" spans="1:16" x14ac:dyDescent="0.25">
      <c r="A61" s="6" t="s">
        <v>71</v>
      </c>
      <c r="B61" s="7"/>
      <c r="C61" s="45"/>
      <c r="D61" s="45"/>
      <c r="E61" s="47"/>
      <c r="J61" s="45"/>
      <c r="L61" s="45"/>
      <c r="M61" s="45"/>
    </row>
    <row r="62" spans="1:16" x14ac:dyDescent="0.25">
      <c r="A62" s="21" t="s">
        <v>72</v>
      </c>
      <c r="B62" s="17"/>
      <c r="C62" s="45"/>
      <c r="D62" s="45"/>
      <c r="E62" s="46"/>
      <c r="J62" s="45"/>
      <c r="L62" s="45"/>
      <c r="M62" s="45"/>
    </row>
    <row r="63" spans="1:16" x14ac:dyDescent="0.25">
      <c r="A63" s="21" t="s">
        <v>73</v>
      </c>
      <c r="B63" s="17"/>
      <c r="C63" s="45"/>
      <c r="D63" s="45"/>
      <c r="E63" s="46"/>
      <c r="J63" s="45"/>
      <c r="L63" s="45"/>
      <c r="M63" s="45"/>
    </row>
    <row r="64" spans="1:16" x14ac:dyDescent="0.25">
      <c r="A64" s="21" t="s">
        <v>74</v>
      </c>
      <c r="B64" s="17"/>
      <c r="C64" s="45"/>
      <c r="D64" s="45"/>
      <c r="E64" s="46"/>
      <c r="J64" s="45"/>
      <c r="L64" s="45"/>
      <c r="M64" s="45"/>
    </row>
    <row r="65" spans="1:16" ht="30" x14ac:dyDescent="0.25">
      <c r="A65" s="21" t="s">
        <v>75</v>
      </c>
      <c r="B65" s="17"/>
      <c r="C65" s="45"/>
      <c r="D65" s="45"/>
      <c r="E65" s="46"/>
      <c r="J65" s="45"/>
      <c r="L65" s="45"/>
      <c r="M65" s="45"/>
    </row>
    <row r="66" spans="1:16" x14ac:dyDescent="0.25">
      <c r="A66" s="6" t="s">
        <v>76</v>
      </c>
      <c r="B66" s="7"/>
      <c r="C66" s="45"/>
      <c r="D66" s="45"/>
      <c r="E66" s="47"/>
      <c r="J66" s="45"/>
      <c r="L66" s="45"/>
      <c r="M66" s="45"/>
    </row>
    <row r="67" spans="1:16" x14ac:dyDescent="0.25">
      <c r="A67" s="21" t="s">
        <v>77</v>
      </c>
      <c r="B67" s="17"/>
      <c r="C67" s="45"/>
      <c r="D67" s="45"/>
      <c r="E67" s="46"/>
      <c r="J67" s="45"/>
      <c r="L67" s="45"/>
      <c r="M67" s="45"/>
    </row>
    <row r="68" spans="1:16" x14ac:dyDescent="0.25">
      <c r="A68" s="21" t="s">
        <v>78</v>
      </c>
      <c r="B68" s="17"/>
      <c r="C68" s="45"/>
      <c r="D68" s="45"/>
      <c r="E68" s="46"/>
      <c r="J68" s="45"/>
      <c r="L68" s="45"/>
      <c r="M68" s="45"/>
    </row>
    <row r="69" spans="1:16" x14ac:dyDescent="0.25">
      <c r="A69" s="6" t="s">
        <v>79</v>
      </c>
      <c r="B69" s="7"/>
      <c r="C69" s="45"/>
      <c r="D69" s="45"/>
      <c r="E69" s="47"/>
      <c r="J69" s="45"/>
      <c r="L69" s="45"/>
      <c r="M69" s="45"/>
    </row>
    <row r="70" spans="1:16" x14ac:dyDescent="0.25">
      <c r="A70" s="21" t="s">
        <v>80</v>
      </c>
      <c r="B70" s="17"/>
      <c r="C70" s="45"/>
      <c r="D70" s="45"/>
      <c r="E70" s="46"/>
      <c r="J70" s="45"/>
      <c r="L70" s="45"/>
      <c r="M70" s="45"/>
    </row>
    <row r="71" spans="1:16" x14ac:dyDescent="0.25">
      <c r="A71" s="21" t="s">
        <v>81</v>
      </c>
      <c r="B71" s="17"/>
      <c r="C71" s="45"/>
      <c r="D71" s="45"/>
      <c r="E71" s="46"/>
      <c r="J71" s="45"/>
      <c r="L71" s="45"/>
      <c r="M71" s="45"/>
    </row>
    <row r="72" spans="1:16" x14ac:dyDescent="0.25">
      <c r="A72" s="21" t="s">
        <v>82</v>
      </c>
      <c r="B72" s="17"/>
      <c r="C72" s="45"/>
      <c r="D72" s="45"/>
      <c r="E72" s="46"/>
      <c r="J72" s="45"/>
      <c r="L72" s="45"/>
      <c r="M72" s="45"/>
    </row>
    <row r="73" spans="1:16" x14ac:dyDescent="0.25">
      <c r="A73" s="19" t="s">
        <v>83</v>
      </c>
      <c r="B73" s="20"/>
      <c r="C73" s="27"/>
      <c r="D73" s="27"/>
      <c r="E73" s="27"/>
      <c r="F73" s="27"/>
      <c r="G73" s="27"/>
      <c r="H73" s="27"/>
      <c r="I73" s="27"/>
      <c r="J73" s="57"/>
      <c r="K73" s="27"/>
      <c r="L73" s="57"/>
      <c r="M73" s="57"/>
      <c r="N73" s="27"/>
      <c r="O73" s="27"/>
      <c r="P73" s="27"/>
    </row>
    <row r="74" spans="1:16" x14ac:dyDescent="0.25">
      <c r="A74" s="21"/>
      <c r="B74" s="22"/>
      <c r="E74" s="46"/>
      <c r="J74" s="45"/>
      <c r="L74" s="45"/>
      <c r="M74" s="45"/>
    </row>
    <row r="75" spans="1:16" x14ac:dyDescent="0.25">
      <c r="A75" s="4" t="s">
        <v>84</v>
      </c>
      <c r="B75" s="23"/>
      <c r="C75" s="47"/>
      <c r="D75" s="47"/>
      <c r="E75" s="47"/>
      <c r="F75" s="47"/>
      <c r="G75" s="47"/>
      <c r="H75" s="47"/>
      <c r="I75" s="47"/>
      <c r="J75" s="58"/>
      <c r="K75" s="47"/>
      <c r="L75" s="58"/>
      <c r="M75" s="58"/>
      <c r="N75" s="47"/>
      <c r="O75" s="47"/>
      <c r="P75" s="47"/>
    </row>
    <row r="76" spans="1:16" x14ac:dyDescent="0.25">
      <c r="A76" s="6" t="s">
        <v>85</v>
      </c>
      <c r="B76" s="23"/>
      <c r="E76" s="47"/>
      <c r="J76" s="45"/>
      <c r="L76" s="45"/>
      <c r="M76" s="45"/>
    </row>
    <row r="77" spans="1:16" x14ac:dyDescent="0.25">
      <c r="A77" s="21" t="s">
        <v>86</v>
      </c>
      <c r="B77" s="24"/>
      <c r="E77" s="46"/>
      <c r="J77" s="45"/>
      <c r="L77" s="45"/>
      <c r="M77" s="45"/>
    </row>
    <row r="78" spans="1:16" x14ac:dyDescent="0.25">
      <c r="A78" s="21" t="s">
        <v>87</v>
      </c>
      <c r="B78" s="24"/>
      <c r="E78" s="46"/>
      <c r="J78" s="45"/>
      <c r="L78" s="45"/>
      <c r="M78" s="45"/>
    </row>
    <row r="79" spans="1:16" x14ac:dyDescent="0.25">
      <c r="A79" s="6" t="s">
        <v>88</v>
      </c>
      <c r="B79" s="23"/>
      <c r="E79" s="47"/>
      <c r="J79" s="45"/>
      <c r="L79" s="45"/>
      <c r="M79" s="45"/>
    </row>
    <row r="80" spans="1:16" x14ac:dyDescent="0.25">
      <c r="A80" s="21" t="s">
        <v>89</v>
      </c>
      <c r="B80" s="24"/>
      <c r="E80" s="46"/>
      <c r="J80" s="45"/>
      <c r="L80" s="45"/>
      <c r="M80" s="45"/>
    </row>
    <row r="81" spans="1:16" x14ac:dyDescent="0.25">
      <c r="A81" s="21" t="s">
        <v>90</v>
      </c>
      <c r="B81" s="24"/>
      <c r="E81" s="46"/>
      <c r="J81" s="45"/>
      <c r="L81" s="45"/>
      <c r="M81" s="45"/>
    </row>
    <row r="82" spans="1:16" x14ac:dyDescent="0.25">
      <c r="A82" s="6" t="s">
        <v>91</v>
      </c>
      <c r="B82" s="23"/>
      <c r="E82" s="47"/>
      <c r="J82" s="45"/>
      <c r="L82" s="45"/>
      <c r="M82" s="45"/>
      <c r="P82" s="11"/>
    </row>
    <row r="83" spans="1:16" x14ac:dyDescent="0.25">
      <c r="A83" s="21" t="s">
        <v>92</v>
      </c>
      <c r="B83" s="24"/>
      <c r="E83" s="46"/>
      <c r="J83" s="45"/>
      <c r="L83" s="45"/>
      <c r="M83" s="45"/>
    </row>
    <row r="84" spans="1:16" x14ac:dyDescent="0.25">
      <c r="A84" s="19" t="s">
        <v>93</v>
      </c>
      <c r="B84" s="20"/>
      <c r="C84" s="27"/>
      <c r="D84" s="27"/>
      <c r="E84" s="27"/>
      <c r="F84" s="27"/>
      <c r="G84" s="27"/>
      <c r="H84" s="27"/>
      <c r="I84" s="27"/>
      <c r="J84" s="57"/>
      <c r="K84" s="27"/>
      <c r="L84" s="57"/>
      <c r="M84" s="57"/>
      <c r="N84" s="27"/>
      <c r="O84" s="27"/>
      <c r="P84" s="27"/>
    </row>
    <row r="85" spans="1:16" x14ac:dyDescent="0.25">
      <c r="B85" s="13"/>
      <c r="J85" s="45"/>
      <c r="L85" s="45"/>
      <c r="M85" s="45"/>
    </row>
    <row r="86" spans="1:16" ht="15.75" x14ac:dyDescent="0.25">
      <c r="A86" s="25" t="s">
        <v>94</v>
      </c>
      <c r="B86" s="34">
        <v>93076099</v>
      </c>
      <c r="C86" s="27"/>
      <c r="D86" s="59"/>
      <c r="E86" s="60"/>
      <c r="F86" s="27"/>
      <c r="G86" s="27"/>
      <c r="H86" s="27"/>
      <c r="I86" s="27"/>
      <c r="J86" s="57"/>
      <c r="K86" s="27"/>
      <c r="L86" s="57"/>
      <c r="M86" s="57"/>
      <c r="N86" s="27"/>
      <c r="O86" s="27"/>
      <c r="P86" s="27"/>
    </row>
    <row r="87" spans="1:16" x14ac:dyDescent="0.25">
      <c r="A87" s="39" t="s">
        <v>103</v>
      </c>
      <c r="B87" s="26"/>
      <c r="C87" s="26"/>
      <c r="E87" s="27"/>
      <c r="F87" s="27"/>
      <c r="G87" s="27"/>
      <c r="H87" s="27"/>
      <c r="I87" s="29"/>
      <c r="J87" s="26"/>
      <c r="K87" s="26"/>
      <c r="L87" s="26"/>
      <c r="M87" s="26"/>
      <c r="N87" s="26"/>
      <c r="O87" s="27"/>
      <c r="P87" s="27"/>
    </row>
    <row r="88" spans="1:16" x14ac:dyDescent="0.25">
      <c r="A88" s="39"/>
      <c r="B88" s="26"/>
      <c r="C88" s="26"/>
      <c r="E88" s="27"/>
      <c r="F88" s="27"/>
      <c r="G88" s="27"/>
      <c r="H88" s="27"/>
      <c r="I88" s="29"/>
      <c r="J88" s="26"/>
      <c r="K88" s="26"/>
      <c r="L88" s="26"/>
      <c r="M88" s="26"/>
      <c r="N88" s="26"/>
      <c r="O88" s="27"/>
      <c r="P88" s="27"/>
    </row>
    <row r="89" spans="1:16" ht="15.75" x14ac:dyDescent="0.25">
      <c r="A89" s="28"/>
      <c r="B89" s="28"/>
      <c r="C89" s="27"/>
      <c r="D89" s="27"/>
      <c r="E89" s="27"/>
      <c r="F89" s="27"/>
      <c r="G89" s="27"/>
      <c r="H89" s="27"/>
      <c r="I89" s="29"/>
      <c r="J89" s="26"/>
      <c r="K89" s="26"/>
      <c r="L89" s="26"/>
      <c r="M89" s="26"/>
      <c r="N89" s="26"/>
      <c r="O89" s="27"/>
      <c r="P89" s="27"/>
    </row>
    <row r="90" spans="1:16" ht="15.75" x14ac:dyDescent="0.25">
      <c r="A90" s="28"/>
      <c r="B90" s="28"/>
      <c r="C90" s="27"/>
      <c r="D90" s="27"/>
      <c r="E90" s="27"/>
      <c r="F90" s="27"/>
      <c r="G90" s="27"/>
      <c r="H90" s="27"/>
      <c r="I90" s="29"/>
      <c r="J90" s="26"/>
      <c r="K90" s="26"/>
      <c r="L90" s="26"/>
      <c r="M90" s="26"/>
      <c r="N90" s="26"/>
      <c r="O90" s="27"/>
      <c r="P90" s="27"/>
    </row>
    <row r="91" spans="1:16" x14ac:dyDescent="0.25">
      <c r="I91" s="29"/>
      <c r="J91" s="26"/>
      <c r="K91" s="26"/>
      <c r="L91" s="26"/>
      <c r="M91" s="26"/>
      <c r="N91" s="26"/>
    </row>
    <row r="93" spans="1:16" x14ac:dyDescent="0.25">
      <c r="A93" s="38" t="s">
        <v>95</v>
      </c>
    </row>
    <row r="94" spans="1:16" x14ac:dyDescent="0.25">
      <c r="A94" s="38" t="s">
        <v>96</v>
      </c>
    </row>
  </sheetData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Presupuesto</cp:lastModifiedBy>
  <cp:lastPrinted>2022-11-07T17:48:13Z</cp:lastPrinted>
  <dcterms:created xsi:type="dcterms:W3CDTF">2022-02-01T17:49:31Z</dcterms:created>
  <dcterms:modified xsi:type="dcterms:W3CDTF">2024-12-03T18:15:12Z</dcterms:modified>
</cp:coreProperties>
</file>