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3\"/>
    </mc:Choice>
  </mc:AlternateContent>
  <xr:revisionPtr revIDLastSave="0" documentId="8_{5FB7B63D-6123-4EEC-87C8-5451C421E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O73" i="1" l="1"/>
  <c r="O25" i="1"/>
  <c r="O15" i="1"/>
  <c r="O9" i="1"/>
  <c r="N25" i="1"/>
  <c r="N15" i="1"/>
  <c r="N9" i="1"/>
  <c r="M15" i="1" l="1"/>
  <c r="M9" i="1"/>
  <c r="L25" i="1" l="1"/>
  <c r="L9" i="1"/>
  <c r="K9" i="1" l="1"/>
  <c r="K15" i="1"/>
  <c r="K51" i="1"/>
  <c r="F25" i="1" l="1"/>
  <c r="J25" i="1"/>
  <c r="J51" i="1" l="1"/>
  <c r="J15" i="1"/>
  <c r="J9" i="1"/>
  <c r="J73" i="1" l="1"/>
  <c r="J85" i="1" s="1"/>
  <c r="I25" i="1"/>
  <c r="I15" i="1"/>
  <c r="I9" i="1"/>
  <c r="I73" i="1" s="1"/>
  <c r="I85" i="1" s="1"/>
  <c r="D51" i="1" l="1"/>
  <c r="C51" i="1"/>
  <c r="C73" i="1" s="1"/>
  <c r="C85" i="1" s="1"/>
  <c r="C25" i="1"/>
  <c r="C15" i="1"/>
  <c r="D34" i="1"/>
  <c r="D31" i="1"/>
  <c r="D30" i="1"/>
  <c r="D22" i="1"/>
  <c r="D27" i="1"/>
  <c r="H51" i="1"/>
  <c r="H25" i="1"/>
  <c r="H9" i="1"/>
  <c r="G9" i="1" l="1"/>
  <c r="F9" i="1" l="1"/>
  <c r="Q16" i="1" l="1"/>
  <c r="Q14" i="1"/>
  <c r="Q11" i="1"/>
  <c r="Q10" i="1"/>
  <c r="E15" i="1"/>
  <c r="E9" i="1"/>
  <c r="D25" i="1"/>
  <c r="D85" i="1" s="1"/>
  <c r="D15" i="1"/>
  <c r="D9" i="1"/>
  <c r="B15" i="1"/>
  <c r="B25" i="1"/>
  <c r="B73" i="1" s="1"/>
  <c r="B9" i="1"/>
  <c r="B85" i="1" s="1"/>
  <c r="Q9" i="1" l="1"/>
  <c r="Q30" i="1"/>
  <c r="Q26" i="1"/>
  <c r="F15" i="1"/>
  <c r="F73" i="1" s="1"/>
  <c r="H15" i="1"/>
  <c r="H73" i="1" s="1"/>
  <c r="P15" i="1" l="1"/>
  <c r="P25" i="1"/>
  <c r="P73" i="1" l="1"/>
  <c r="Q34" i="1" l="1"/>
  <c r="Q32" i="1"/>
  <c r="Q28" i="1"/>
  <c r="Q27" i="1"/>
  <c r="Q22" i="1"/>
  <c r="Q21" i="1"/>
  <c r="Q18" i="1"/>
  <c r="Q52" i="1" l="1"/>
  <c r="Q29" i="1"/>
  <c r="Q24" i="1"/>
  <c r="Q23" i="1"/>
  <c r="Q20" i="1"/>
  <c r="Q19" i="1"/>
  <c r="N73" i="1" l="1"/>
  <c r="M25" i="1"/>
  <c r="M73" i="1" l="1"/>
  <c r="Q51" i="1"/>
  <c r="K25" i="1"/>
  <c r="K73" i="1" s="1"/>
  <c r="K85" i="1" s="1"/>
  <c r="G25" i="1"/>
  <c r="E25" i="1"/>
  <c r="E73" i="1" s="1"/>
  <c r="E85" i="1" s="1"/>
  <c r="L15" i="1"/>
  <c r="G15" i="1"/>
  <c r="Q15" i="1" l="1"/>
  <c r="L73" i="1"/>
  <c r="G73" i="1"/>
  <c r="G85" i="1"/>
  <c r="Q73" i="1"/>
  <c r="Q25" i="1"/>
  <c r="Q85" i="1" l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<sst xmlns="http://schemas.openxmlformats.org/spreadsheetml/2006/main" count="196" uniqueCount="112">
  <si>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</si>
  <si>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</si>
  <si>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</si>
  <si>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</si>
  <si>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</si>
  <si>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</si>
  <si>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</si>
  <si>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</si>
  <si>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</si>
  <si>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</si>
  <si>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</si>
  <si>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</si>
  <si>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</si>
  <si>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</si>
  <si>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</si>
  <si>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</si>
  <si>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</si>
  <si>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</si>
  <si>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</si>
  <si>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</si>
  <si>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</si>
  <si>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</si>
  <si>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</si>
  <si>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</si>
  <si>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</si>
  <si>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</si>
  <si>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</si>
  <si>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</si>
  <si>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</si>
  <si>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</si>
  <si>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</si>
  <si>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</si>
  <si>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</si>
  <si>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</si>
  <si>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</si>
  <si>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</si>
  <si>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</si>
  <si>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</si>
  <si>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</si>
  <si>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</si>
  <si>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</si>
  <si>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</si>
  <si>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</si>
  <si>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</si>
  <si>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</si>
  <si>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</si>
  <si>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</si>
  <si>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</si>
  <si>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</si>
  <si>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</si>
  <si>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</si>
  <si>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</si>
  <si>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</si>
  <si>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</si>
  <si>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</si>
  <si>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</si>
  <si>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</si>
  <si>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</si>
  <si>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</si>
  <si>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</si>
  <si>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</si>
  <si>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</si>
  <si>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</si>
  <si>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</si>
  <si>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</si>
  <si>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</si>
  <si>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</si>
  <si>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</si>
  <si>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</si>
  <si>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</si>
  <si>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</si>
  <si>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</si>
  <si>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</si>
  <si>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</si>
  <si>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</si>
  <si>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</si>
  <si>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</si>
  <si>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</si>
  <si>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</si>
  <si>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</si>
  <si>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</si>
  <si>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</si>
  <si>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</si>
  <si>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</si>
  <si>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</si>
  <si>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</si>
  <si>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</si>
  <si>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</si>
  <si>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</si>
  <si>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</si>
  <si>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</si>
  <si>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</si>
  <si>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</si>
  <si>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</si>
  <si>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</si>
  <si>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</si>
  <si>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</si>
  <si>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</si>
  <si>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</si>
  <si>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</si>
  <si>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</si>
  <si>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</si>
  <si>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</si>
  <si>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</si>
  <si>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</si>
  <si>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</si>
  <si>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</si>
  <si>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</si>
  <si>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</si>
  <si>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</si>
  <si>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[30] de [Noviembre] del [2023]</t>
  </si>
  <si>
    <t>Fecha de imputación: [01] de [Noviembre]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</si>
</sst>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vertical="center"/>
    </xf>
    <xf numFmtId="43" fontId="0" fillId="0" borderId="4" xfId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142461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="115" zoomScaleNormal="115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9" customWidth="1"/>
    <col min="3" max="5" width="17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4.28515625" customWidth="1"/>
    <col min="12" max="12" width="12.85546875" customWidth="1"/>
    <col min="13" max="13" width="14" customWidth="1"/>
    <col min="14" max="14" width="14.140625" customWidth="1"/>
    <col min="15" max="16" width="12.85546875" customWidth="1"/>
    <col min="17" max="17" width="16.85546875" customWidth="1"/>
    <col min="18" max="18" width="13" customWidth="1"/>
  </cols>
  <sheetData>
    <row r="1" spans="1:19" ht="18.75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ht="18.75" x14ac:dyDescent="0.25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18.75" x14ac:dyDescent="0.25">
      <c r="A3" s="119" t="s">
        <v>109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5.75" x14ac:dyDescent="0.25">
      <c r="A4" s="120" t="s">
        <v>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x14ac:dyDescent="0.25">
      <c r="A5" s="121" t="s">
        <v>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</row>
    <row r="6" spans="1:19" x14ac:dyDescent="0.25">
      <c r="E6" s="116" t="s">
        <v>107</v>
      </c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1:19" ht="31.5" x14ac:dyDescent="0.25">
      <c r="A7" s="1" t="s">
        <v>4</v>
      </c>
      <c r="B7" s="89" t="s">
        <v>5</v>
      </c>
      <c r="C7" s="89" t="s">
        <v>105</v>
      </c>
      <c r="D7" s="90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103" t="s">
        <v>108</v>
      </c>
    </row>
    <row r="8" spans="1:19" x14ac:dyDescent="0.25">
      <c r="A8" s="4" t="s">
        <v>18</v>
      </c>
      <c r="B8" s="5"/>
      <c r="C8" s="91"/>
      <c r="D8" s="91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4"/>
    </row>
    <row r="9" spans="1:19" ht="30" x14ac:dyDescent="0.25">
      <c r="A9" s="6" t="s">
        <v>19</v>
      </c>
      <c r="B9" s="15">
        <f>SUM(B10+B11+B14)</f>
        <v>60640559</v>
      </c>
      <c r="C9" s="113">
        <v>0</v>
      </c>
      <c r="D9" s="15">
        <f>SUM(D10+D11+D14)</f>
        <v>60640559</v>
      </c>
      <c r="E9" s="8">
        <f>SUM(E10+E11+E14)</f>
        <v>4700135.17</v>
      </c>
      <c r="F9" s="71">
        <f>SUM(F10+F11+F14)</f>
        <v>4700135.17</v>
      </c>
      <c r="G9" s="71">
        <f>SUM(G10+G11+G14)</f>
        <v>4224405.12</v>
      </c>
      <c r="H9" s="71">
        <f>SUM(H10,H11,H14)</f>
        <v>4924957.88</v>
      </c>
      <c r="I9" s="71">
        <f>SUM(I10,I11,I14)</f>
        <v>4636366.9800000004</v>
      </c>
      <c r="J9" s="71">
        <f>SUM(J10:J11,J14)</f>
        <v>4662018.6900000004</v>
      </c>
      <c r="K9" s="71">
        <f>SUM(K10:K14)</f>
        <v>4562948.2700000005</v>
      </c>
      <c r="L9" s="71">
        <f>SUM(L10:L14)</f>
        <v>4581527.46</v>
      </c>
      <c r="M9" s="71">
        <f>SUM(M10,M11,M14)</f>
        <v>4653633.47</v>
      </c>
      <c r="N9" s="71">
        <f>N10+N11+N14</f>
        <v>7408650.2599999998</v>
      </c>
      <c r="O9" s="71">
        <f>SUM(O10,O11,O14)</f>
        <v>4599606.16</v>
      </c>
      <c r="P9" s="73">
        <v>0</v>
      </c>
      <c r="Q9" s="73">
        <f>SUM(E9:P9)</f>
        <v>53654384.629999995</v>
      </c>
    </row>
    <row r="10" spans="1:19" x14ac:dyDescent="0.25">
      <c r="A10" s="9" t="s">
        <v>20</v>
      </c>
      <c r="B10" s="10">
        <v>40561865</v>
      </c>
      <c r="C10" s="92">
        <v>0</v>
      </c>
      <c r="D10" s="10">
        <v>40561865</v>
      </c>
      <c r="E10" s="12">
        <v>3026910.88</v>
      </c>
      <c r="F10" s="11">
        <v>3026910.88</v>
      </c>
      <c r="G10" s="73">
        <v>2770000.01</v>
      </c>
      <c r="H10" s="12">
        <v>3417910.87</v>
      </c>
      <c r="I10" s="11">
        <v>3219910.87</v>
      </c>
      <c r="J10" s="73">
        <v>3258810.87</v>
      </c>
      <c r="K10" s="12">
        <v>3218928.37</v>
      </c>
      <c r="L10" s="11">
        <v>3261028.37</v>
      </c>
      <c r="M10" s="12">
        <v>3339902.48</v>
      </c>
      <c r="N10" s="73">
        <v>3288028.37</v>
      </c>
      <c r="O10" s="12">
        <v>3294028.37</v>
      </c>
      <c r="P10" s="73">
        <v>0</v>
      </c>
      <c r="Q10" s="73">
        <f>SUM(E10:P10)</f>
        <v>35122370.340000004</v>
      </c>
    </row>
    <row r="11" spans="1:19" x14ac:dyDescent="0.25">
      <c r="A11" s="9" t="s">
        <v>21</v>
      </c>
      <c r="B11" s="10">
        <v>14544270</v>
      </c>
      <c r="C11" s="13">
        <v>0</v>
      </c>
      <c r="D11" s="10">
        <v>14544270</v>
      </c>
      <c r="E11" s="12">
        <v>1212022.5</v>
      </c>
      <c r="F11" s="11">
        <v>1212022.5</v>
      </c>
      <c r="G11" s="73">
        <v>1032022.5</v>
      </c>
      <c r="H11" s="12">
        <v>992022.5</v>
      </c>
      <c r="I11" s="11">
        <v>931005</v>
      </c>
      <c r="J11" s="73">
        <v>911770</v>
      </c>
      <c r="K11" s="12">
        <v>858720</v>
      </c>
      <c r="L11" s="11">
        <v>828720</v>
      </c>
      <c r="M11" s="12">
        <v>818720</v>
      </c>
      <c r="N11" s="73">
        <v>3624687.5</v>
      </c>
      <c r="O11" s="12">
        <v>808720</v>
      </c>
      <c r="P11" s="73">
        <v>0</v>
      </c>
      <c r="Q11" s="73">
        <f>SUM(E11:P11)</f>
        <v>13230432.5</v>
      </c>
    </row>
    <row r="12" spans="1:19" ht="30" x14ac:dyDescent="0.25">
      <c r="A12" s="9" t="s">
        <v>22</v>
      </c>
      <c r="B12" s="10">
        <v>0</v>
      </c>
      <c r="C12" s="13">
        <v>0</v>
      </c>
      <c r="D12" s="10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11">
        <v>0</v>
      </c>
      <c r="N12" s="11">
        <v>0</v>
      </c>
      <c r="O12" s="11">
        <v>0</v>
      </c>
      <c r="P12" s="11">
        <v>0</v>
      </c>
      <c r="Q12" s="14">
        <v>0</v>
      </c>
    </row>
    <row r="13" spans="1:19" ht="30" x14ac:dyDescent="0.25">
      <c r="A13" s="9" t="s">
        <v>23</v>
      </c>
      <c r="B13" s="10">
        <v>0</v>
      </c>
      <c r="C13" s="13">
        <v>0</v>
      </c>
      <c r="D13" s="10">
        <v>0</v>
      </c>
      <c r="E13" s="76">
        <v>0</v>
      </c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  <c r="M13" s="11">
        <v>0</v>
      </c>
      <c r="N13" s="11">
        <v>0</v>
      </c>
      <c r="O13" s="11">
        <v>0</v>
      </c>
      <c r="P13" s="11">
        <v>0</v>
      </c>
      <c r="Q13" s="14">
        <v>0</v>
      </c>
    </row>
    <row r="14" spans="1:19" ht="30" x14ac:dyDescent="0.25">
      <c r="A14" s="9" t="s">
        <v>24</v>
      </c>
      <c r="B14" s="10">
        <v>5534424</v>
      </c>
      <c r="C14" s="13">
        <v>0</v>
      </c>
      <c r="D14" s="10">
        <v>5534424</v>
      </c>
      <c r="E14" s="12">
        <v>461201.79</v>
      </c>
      <c r="F14" s="11">
        <v>461201.79</v>
      </c>
      <c r="G14" s="110">
        <v>422382.61</v>
      </c>
      <c r="H14" s="12">
        <v>515024.51</v>
      </c>
      <c r="I14" s="11">
        <v>485451.11</v>
      </c>
      <c r="J14" s="79">
        <v>491437.82</v>
      </c>
      <c r="K14" s="12">
        <v>485299.9</v>
      </c>
      <c r="L14" s="110">
        <v>491779.09</v>
      </c>
      <c r="M14" s="12">
        <v>495010.99</v>
      </c>
      <c r="N14" s="110">
        <v>495934.39</v>
      </c>
      <c r="O14" s="12">
        <v>496857.79</v>
      </c>
      <c r="P14" s="73">
        <v>0</v>
      </c>
      <c r="Q14" s="73">
        <f>SUM(E14:P14)</f>
        <v>5301581.7899999991</v>
      </c>
    </row>
    <row r="15" spans="1:19" ht="30" x14ac:dyDescent="0.25">
      <c r="A15" s="6" t="s">
        <v>25</v>
      </c>
      <c r="B15" s="15">
        <f>SUM(B16+B17+B20+B21+B22)</f>
        <v>7800000</v>
      </c>
      <c r="C15" s="102">
        <f>SUM(C22)</f>
        <v>500000</v>
      </c>
      <c r="D15" s="15">
        <f>SUM(D16+D17+D20+D21+D22)</f>
        <v>8300000</v>
      </c>
      <c r="E15" s="71">
        <f>SUM(E16:E24)</f>
        <v>388118.36</v>
      </c>
      <c r="F15" s="75">
        <f>SUM(F16,F21)</f>
        <v>388186.62</v>
      </c>
      <c r="G15" s="74">
        <f>SUM(G16)</f>
        <v>379032.12</v>
      </c>
      <c r="H15" s="74">
        <f>SUM(H16,H22)</f>
        <v>378835.69</v>
      </c>
      <c r="I15" s="74">
        <f>SUM(I16,I21)</f>
        <v>568357.58000000007</v>
      </c>
      <c r="J15" s="74">
        <f>SUM(J17,J22)</f>
        <v>567223.21</v>
      </c>
      <c r="K15" s="74">
        <f>SUM(K16:K24)</f>
        <v>393130.73</v>
      </c>
      <c r="L15" s="74">
        <f>SUM(L16,L17,L22)</f>
        <v>194753.78</v>
      </c>
      <c r="M15" s="84">
        <f>SUM(M17,M21)</f>
        <v>788912.78</v>
      </c>
      <c r="N15" s="74">
        <f>SUM(N17,N24)</f>
        <v>504595.81</v>
      </c>
      <c r="O15" s="84">
        <f>SUM(O17)</f>
        <v>345753.72</v>
      </c>
      <c r="P15" s="74">
        <f>SUM(P16+P17+P22)</f>
        <v>0</v>
      </c>
      <c r="Q15" s="78">
        <f>SUM(E15:P15)</f>
        <v>4896900.3999999994</v>
      </c>
    </row>
    <row r="16" spans="1:19" x14ac:dyDescent="0.25">
      <c r="A16" s="9" t="s">
        <v>26</v>
      </c>
      <c r="B16" s="10">
        <v>5760000</v>
      </c>
      <c r="C16" s="10">
        <v>0</v>
      </c>
      <c r="D16" s="10">
        <v>5760000</v>
      </c>
      <c r="E16" s="12">
        <v>388118.36</v>
      </c>
      <c r="F16" s="11">
        <v>388186.62</v>
      </c>
      <c r="G16" s="10">
        <v>379032.12</v>
      </c>
      <c r="H16" s="12">
        <v>378835.69</v>
      </c>
      <c r="I16" s="12">
        <v>383573.15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f>SUM(E16:P16)</f>
        <v>1917745.94</v>
      </c>
    </row>
    <row r="17" spans="1:17" ht="45.75" customHeight="1" x14ac:dyDescent="0.25">
      <c r="A17" s="9" t="s">
        <v>27</v>
      </c>
      <c r="B17" s="16">
        <v>300000</v>
      </c>
      <c r="C17" s="13">
        <v>0</v>
      </c>
      <c r="D17" s="16">
        <v>300000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537198.34</v>
      </c>
      <c r="K17" s="12">
        <v>393130.73</v>
      </c>
      <c r="L17" s="12">
        <v>194753.78</v>
      </c>
      <c r="M17" s="11">
        <v>522193.27</v>
      </c>
      <c r="N17" s="11">
        <v>477249.31</v>
      </c>
      <c r="O17" s="12">
        <v>345753.72</v>
      </c>
      <c r="P17" s="12">
        <v>0</v>
      </c>
      <c r="Q17" s="13">
        <v>0</v>
      </c>
    </row>
    <row r="18" spans="1:17" x14ac:dyDescent="0.25">
      <c r="A18" s="9" t="s">
        <v>28</v>
      </c>
      <c r="B18" s="10">
        <v>0</v>
      </c>
      <c r="C18" s="13">
        <v>0</v>
      </c>
      <c r="D18" s="10">
        <v>0</v>
      </c>
      <c r="E18" s="73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3">
        <f>SUM(E18:P18)</f>
        <v>0</v>
      </c>
    </row>
    <row r="19" spans="1:17" ht="30" x14ac:dyDescent="0.25">
      <c r="A19" s="9" t="s">
        <v>29</v>
      </c>
      <c r="B19" s="10">
        <v>0</v>
      </c>
      <c r="C19" s="13">
        <v>0</v>
      </c>
      <c r="D19" s="10">
        <v>0</v>
      </c>
      <c r="E19" s="73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f t="shared" ref="Q19:Q29" si="0">SUM(E19:P19)</f>
        <v>0</v>
      </c>
    </row>
    <row r="20" spans="1:17" x14ac:dyDescent="0.25">
      <c r="A20" s="9" t="s">
        <v>30</v>
      </c>
      <c r="B20" s="10">
        <v>200000</v>
      </c>
      <c r="C20" s="13">
        <v>0</v>
      </c>
      <c r="D20" s="10">
        <v>200000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2">
        <v>0</v>
      </c>
      <c r="P20" s="83">
        <v>0</v>
      </c>
      <c r="Q20" s="11">
        <f t="shared" si="0"/>
        <v>0</v>
      </c>
    </row>
    <row r="21" spans="1:17" x14ac:dyDescent="0.25">
      <c r="A21" s="9" t="s">
        <v>31</v>
      </c>
      <c r="B21" s="10">
        <v>1140000</v>
      </c>
      <c r="C21" s="13">
        <v>0</v>
      </c>
      <c r="D21" s="10">
        <v>1140000</v>
      </c>
      <c r="E21" s="72">
        <v>0</v>
      </c>
      <c r="F21" s="12">
        <v>0</v>
      </c>
      <c r="G21" s="11">
        <v>0</v>
      </c>
      <c r="H21" s="11">
        <v>0</v>
      </c>
      <c r="I21" s="12">
        <v>184784.43</v>
      </c>
      <c r="J21" s="11">
        <v>0</v>
      </c>
      <c r="K21" s="11">
        <v>0</v>
      </c>
      <c r="L21" s="11">
        <v>0</v>
      </c>
      <c r="M21" s="12">
        <v>266719.51</v>
      </c>
      <c r="N21" s="11">
        <v>0</v>
      </c>
      <c r="O21" s="12">
        <v>0</v>
      </c>
      <c r="P21" s="11">
        <v>0</v>
      </c>
      <c r="Q21" s="11">
        <f>SUM(E21:P21)</f>
        <v>451503.94</v>
      </c>
    </row>
    <row r="22" spans="1:17" ht="75" x14ac:dyDescent="0.25">
      <c r="A22" s="9" t="s">
        <v>32</v>
      </c>
      <c r="B22" s="16">
        <v>400000</v>
      </c>
      <c r="C22" s="13">
        <v>500000</v>
      </c>
      <c r="D22" s="16">
        <f>SUM(B22,C22)</f>
        <v>900000</v>
      </c>
      <c r="E22" s="11">
        <v>0</v>
      </c>
      <c r="F22" s="11">
        <v>0</v>
      </c>
      <c r="G22" s="11">
        <v>0</v>
      </c>
      <c r="H22" s="12">
        <v>0</v>
      </c>
      <c r="I22" s="11">
        <v>0</v>
      </c>
      <c r="J22" s="11">
        <v>30024.87</v>
      </c>
      <c r="K22" s="11">
        <v>0</v>
      </c>
      <c r="L22" s="12">
        <v>0</v>
      </c>
      <c r="M22" s="11">
        <v>0</v>
      </c>
      <c r="N22" s="11">
        <v>0</v>
      </c>
      <c r="O22" s="12">
        <v>0</v>
      </c>
      <c r="P22" s="11">
        <v>0</v>
      </c>
      <c r="Q22" s="11">
        <f>SUM(E22:P22)</f>
        <v>30024.87</v>
      </c>
    </row>
    <row r="23" spans="1:17" ht="45" x14ac:dyDescent="0.25">
      <c r="A23" s="9" t="s">
        <v>33</v>
      </c>
      <c r="B23" s="10">
        <v>0</v>
      </c>
      <c r="C23" s="93">
        <v>0</v>
      </c>
      <c r="D23" s="10">
        <v>0</v>
      </c>
      <c r="E23" s="73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f t="shared" si="0"/>
        <v>0</v>
      </c>
    </row>
    <row r="24" spans="1:17" ht="45" x14ac:dyDescent="0.25">
      <c r="A24" s="9" t="s">
        <v>34</v>
      </c>
      <c r="B24" s="16">
        <v>0</v>
      </c>
      <c r="C24" s="13">
        <v>0</v>
      </c>
      <c r="D24" s="16">
        <v>0</v>
      </c>
      <c r="E24" s="73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27346.5</v>
      </c>
      <c r="O24" s="11">
        <v>0</v>
      </c>
      <c r="P24" s="11">
        <v>0</v>
      </c>
      <c r="Q24" s="11">
        <f t="shared" si="0"/>
        <v>27346.5</v>
      </c>
    </row>
    <row r="25" spans="1:17" ht="30" x14ac:dyDescent="0.25">
      <c r="A25" s="6" t="s">
        <v>35</v>
      </c>
      <c r="B25" s="15">
        <f>SUM(B26+B27+B28+B30+B31+B32+B34)</f>
        <v>28924127</v>
      </c>
      <c r="C25" s="102">
        <f>SUM(C27,C30,C31,C34)</f>
        <v>7300000</v>
      </c>
      <c r="D25" s="15">
        <f>SUM(D26+D27+D28+D30+D31+D32+D34)</f>
        <v>36224127</v>
      </c>
      <c r="E25" s="71">
        <f>SUM(E26)</f>
        <v>634997.69999999995</v>
      </c>
      <c r="F25" s="74">
        <f>SUM(F26,F32,F27)</f>
        <v>2309710.9</v>
      </c>
      <c r="G25" s="74">
        <f>SUM(G26,G27,G28,G30,G32,G34)</f>
        <v>726663.29999999993</v>
      </c>
      <c r="H25" s="74">
        <f>SUM(H26,H27,H30,H32,H34,H28)</f>
        <v>7791815.7000000002</v>
      </c>
      <c r="I25" s="74">
        <f>SUM(I26,I32,I34)</f>
        <v>2216639.7000000002</v>
      </c>
      <c r="J25" s="74">
        <f>SUM(J26,J32,J34)</f>
        <v>3219073.4200000004</v>
      </c>
      <c r="K25" s="74">
        <f>SUM(K26,K27,K28,K34)</f>
        <v>748277.7</v>
      </c>
      <c r="L25" s="74">
        <f>SUM(L26,L28,L30,L32,L34)</f>
        <v>890021.5</v>
      </c>
      <c r="M25" s="74">
        <f>+M26+M27+M30+M32+M34</f>
        <v>7870592.3599999994</v>
      </c>
      <c r="N25" s="74">
        <f>N26+N34+N27+N32</f>
        <v>3631526.1399999997</v>
      </c>
      <c r="O25" s="74">
        <f>SUM(O26+O27+O32+O34)</f>
        <v>983577.92999999993</v>
      </c>
      <c r="P25" s="74">
        <f>SUM(P26+P27+P28+P30+P32)</f>
        <v>0</v>
      </c>
      <c r="Q25" s="78">
        <f>SUM(E25:P25)</f>
        <v>31022896.350000001</v>
      </c>
    </row>
    <row r="26" spans="1:17" ht="45" x14ac:dyDescent="0.25">
      <c r="A26" s="9" t="s">
        <v>36</v>
      </c>
      <c r="B26" s="16">
        <v>7620000</v>
      </c>
      <c r="C26" s="13">
        <v>0</v>
      </c>
      <c r="D26" s="16">
        <v>7620000</v>
      </c>
      <c r="E26" s="12">
        <v>634997.69999999995</v>
      </c>
      <c r="F26" s="109">
        <v>634997.69999999995</v>
      </c>
      <c r="G26" s="11">
        <v>634997.69999999995</v>
      </c>
      <c r="H26" s="11">
        <v>634997.69999999995</v>
      </c>
      <c r="I26" s="12">
        <v>634997.69999999995</v>
      </c>
      <c r="J26" s="11">
        <v>2671973.4700000002</v>
      </c>
      <c r="K26" s="12">
        <v>634997.69999999995</v>
      </c>
      <c r="L26" s="12">
        <v>634997.69999999995</v>
      </c>
      <c r="M26" s="11">
        <v>4748986.55</v>
      </c>
      <c r="N26" s="11">
        <v>634997.69999999995</v>
      </c>
      <c r="O26" s="12">
        <v>634997.69999999995</v>
      </c>
      <c r="P26" s="11">
        <v>0</v>
      </c>
      <c r="Q26" s="13">
        <f>SUM(E26:P26)</f>
        <v>13135939.32</v>
      </c>
    </row>
    <row r="27" spans="1:17" ht="30" x14ac:dyDescent="0.25">
      <c r="A27" s="9" t="s">
        <v>37</v>
      </c>
      <c r="B27" s="10">
        <v>7529999</v>
      </c>
      <c r="C27" s="13">
        <v>6925000</v>
      </c>
      <c r="D27" s="10">
        <f>SUM(B27,C27)</f>
        <v>14454999</v>
      </c>
      <c r="E27" s="11">
        <v>0</v>
      </c>
      <c r="F27" s="12">
        <v>969252</v>
      </c>
      <c r="G27" s="11">
        <v>0</v>
      </c>
      <c r="H27" s="12">
        <v>4965440</v>
      </c>
      <c r="I27" s="11">
        <v>0</v>
      </c>
      <c r="J27" s="11">
        <v>0</v>
      </c>
      <c r="K27" s="11">
        <v>0</v>
      </c>
      <c r="L27" s="11">
        <v>0</v>
      </c>
      <c r="M27" s="12">
        <v>2522250</v>
      </c>
      <c r="N27" s="11">
        <v>2642020</v>
      </c>
      <c r="O27" s="12">
        <v>69631.8</v>
      </c>
      <c r="P27" s="11">
        <v>0</v>
      </c>
      <c r="Q27" s="13">
        <f>SUM(E27:P27)</f>
        <v>11168593.800000001</v>
      </c>
    </row>
    <row r="28" spans="1:17" ht="30" x14ac:dyDescent="0.25">
      <c r="A28" s="9" t="s">
        <v>38</v>
      </c>
      <c r="B28" s="16">
        <v>300000</v>
      </c>
      <c r="C28" s="13">
        <v>0</v>
      </c>
      <c r="D28" s="16">
        <v>300000</v>
      </c>
      <c r="E28" s="11">
        <v>0</v>
      </c>
      <c r="F28" s="11">
        <v>0</v>
      </c>
      <c r="G28" s="12">
        <v>0</v>
      </c>
      <c r="H28" s="11">
        <v>19588</v>
      </c>
      <c r="I28" s="11">
        <v>0</v>
      </c>
      <c r="J28" s="11">
        <v>0</v>
      </c>
      <c r="K28" s="11">
        <v>0</v>
      </c>
      <c r="L28" s="12">
        <v>28556</v>
      </c>
      <c r="M28" s="11">
        <v>0</v>
      </c>
      <c r="N28" s="11">
        <v>0</v>
      </c>
      <c r="O28" s="11">
        <v>0</v>
      </c>
      <c r="P28" s="12">
        <v>0</v>
      </c>
      <c r="Q28" s="11">
        <f>SUM(E28:P28)</f>
        <v>48144</v>
      </c>
    </row>
    <row r="29" spans="1:17" ht="30" x14ac:dyDescent="0.25">
      <c r="A29" s="9" t="s">
        <v>39</v>
      </c>
      <c r="B29" s="10"/>
      <c r="C29" s="13">
        <v>0</v>
      </c>
      <c r="D29" s="10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f t="shared" si="0"/>
        <v>0</v>
      </c>
    </row>
    <row r="30" spans="1:17" ht="30" x14ac:dyDescent="0.25">
      <c r="A30" s="9" t="s">
        <v>40</v>
      </c>
      <c r="B30" s="16">
        <v>900000</v>
      </c>
      <c r="C30" s="13">
        <v>150000</v>
      </c>
      <c r="D30" s="16">
        <f>SUM(B30:C30)</f>
        <v>1050000</v>
      </c>
      <c r="E30" s="11">
        <v>0</v>
      </c>
      <c r="F30" s="11">
        <v>0</v>
      </c>
      <c r="G30" s="12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2">
        <v>0</v>
      </c>
      <c r="N30" s="11">
        <v>0</v>
      </c>
      <c r="O30" s="12">
        <v>0</v>
      </c>
      <c r="P30" s="11">
        <v>0</v>
      </c>
      <c r="Q30" s="11">
        <f>SUM(E30:P30)</f>
        <v>0</v>
      </c>
    </row>
    <row r="31" spans="1:17" ht="45" x14ac:dyDescent="0.25">
      <c r="A31" s="9" t="s">
        <v>41</v>
      </c>
      <c r="B31" s="10">
        <v>5000000</v>
      </c>
      <c r="C31" s="111">
        <v>-3200000</v>
      </c>
      <c r="D31" s="10">
        <f>B31+C31</f>
        <v>1800000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</row>
    <row r="32" spans="1:17" ht="45" x14ac:dyDescent="0.25">
      <c r="A32" s="9" t="s">
        <v>42</v>
      </c>
      <c r="B32" s="16">
        <v>2838000</v>
      </c>
      <c r="C32" s="13">
        <v>0</v>
      </c>
      <c r="D32" s="16">
        <v>2838000</v>
      </c>
      <c r="E32" s="77">
        <v>0</v>
      </c>
      <c r="F32" s="12">
        <v>705461.2</v>
      </c>
      <c r="G32" s="109">
        <v>91665.600000000006</v>
      </c>
      <c r="H32" s="109">
        <v>7380</v>
      </c>
      <c r="I32" s="109">
        <v>6642</v>
      </c>
      <c r="J32" s="11">
        <v>541500</v>
      </c>
      <c r="K32" s="11">
        <v>0</v>
      </c>
      <c r="L32" s="12">
        <v>210880</v>
      </c>
      <c r="M32" s="12">
        <v>599355.81000000006</v>
      </c>
      <c r="N32" s="11">
        <v>5967</v>
      </c>
      <c r="O32" s="12">
        <v>5304</v>
      </c>
      <c r="P32" s="11">
        <v>0</v>
      </c>
      <c r="Q32" s="11">
        <f>SUM(E32:P32)</f>
        <v>2174155.61</v>
      </c>
    </row>
    <row r="33" spans="1:17" ht="60" x14ac:dyDescent="0.25">
      <c r="A33" s="9" t="s">
        <v>43</v>
      </c>
      <c r="B33" s="33">
        <v>0</v>
      </c>
      <c r="C33" s="13">
        <v>0</v>
      </c>
      <c r="D33" s="33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</row>
    <row r="34" spans="1:17" ht="30" x14ac:dyDescent="0.25">
      <c r="A34" s="9" t="s">
        <v>44</v>
      </c>
      <c r="B34" s="34">
        <v>4736128</v>
      </c>
      <c r="C34" s="34">
        <v>3425000</v>
      </c>
      <c r="D34" s="34">
        <f>SUM(B34,C34)</f>
        <v>8161128</v>
      </c>
      <c r="E34" s="11">
        <v>0</v>
      </c>
      <c r="F34" s="11">
        <v>0</v>
      </c>
      <c r="G34" s="12">
        <v>0</v>
      </c>
      <c r="H34" s="109">
        <v>2164410</v>
      </c>
      <c r="I34" s="11">
        <v>1575000</v>
      </c>
      <c r="J34" s="11">
        <v>5599.95</v>
      </c>
      <c r="K34" s="12">
        <v>113280</v>
      </c>
      <c r="L34" s="12">
        <v>15587.8</v>
      </c>
      <c r="M34" s="11">
        <v>0</v>
      </c>
      <c r="N34" s="11">
        <v>348541.44</v>
      </c>
      <c r="O34" s="12">
        <v>273644.43</v>
      </c>
      <c r="P34" s="11">
        <v>0</v>
      </c>
      <c r="Q34" s="11">
        <f>SUM(E34:P34)</f>
        <v>4496063.62</v>
      </c>
    </row>
    <row r="35" spans="1:17" ht="30" x14ac:dyDescent="0.25">
      <c r="A35" s="6" t="s">
        <v>45</v>
      </c>
      <c r="B35" s="107">
        <v>0</v>
      </c>
      <c r="C35" s="13">
        <v>0</v>
      </c>
      <c r="D35" s="13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4">
        <v>0</v>
      </c>
      <c r="N35" s="74">
        <v>0</v>
      </c>
      <c r="O35" s="74">
        <v>0</v>
      </c>
      <c r="P35" s="74">
        <v>0</v>
      </c>
      <c r="Q35" s="78">
        <v>0</v>
      </c>
    </row>
    <row r="36" spans="1:17" ht="45" x14ac:dyDescent="0.25">
      <c r="A36" s="9" t="s">
        <v>46</v>
      </c>
      <c r="B36" s="33">
        <v>0</v>
      </c>
      <c r="C36" s="13">
        <v>0</v>
      </c>
      <c r="D36" s="13">
        <v>0</v>
      </c>
      <c r="E36" s="79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</row>
    <row r="37" spans="1:17" ht="45" x14ac:dyDescent="0.25">
      <c r="A37" s="9" t="s">
        <v>47</v>
      </c>
      <c r="B37" s="33">
        <v>0</v>
      </c>
      <c r="C37" s="13">
        <v>0</v>
      </c>
      <c r="D37" s="13">
        <v>0</v>
      </c>
      <c r="E37" s="79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</row>
    <row r="38" spans="1:17" ht="45" x14ac:dyDescent="0.25">
      <c r="A38" s="9" t="s">
        <v>48</v>
      </c>
      <c r="B38" s="33">
        <v>0</v>
      </c>
      <c r="C38" s="13">
        <v>0</v>
      </c>
      <c r="D38" s="13">
        <v>0</v>
      </c>
      <c r="E38" s="79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</row>
    <row r="39" spans="1:17" ht="45" x14ac:dyDescent="0.25">
      <c r="A39" s="9" t="s">
        <v>49</v>
      </c>
      <c r="B39" s="33">
        <v>0</v>
      </c>
      <c r="C39" s="13">
        <v>0</v>
      </c>
      <c r="D39" s="13">
        <v>0</v>
      </c>
      <c r="E39" s="79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</row>
    <row r="40" spans="1:17" ht="60" x14ac:dyDescent="0.25">
      <c r="A40" s="9" t="s">
        <v>50</v>
      </c>
      <c r="B40" s="33">
        <v>0</v>
      </c>
      <c r="C40" s="13">
        <v>0</v>
      </c>
      <c r="D40" s="13">
        <v>0</v>
      </c>
      <c r="E40" s="79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</row>
    <row r="41" spans="1:17" ht="45" x14ac:dyDescent="0.25">
      <c r="A41" s="9" t="s">
        <v>51</v>
      </c>
      <c r="B41" s="33">
        <v>0</v>
      </c>
      <c r="C41" s="13">
        <v>0</v>
      </c>
      <c r="D41" s="13">
        <v>0</v>
      </c>
      <c r="E41" s="79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</row>
    <row r="42" spans="1:17" ht="45" x14ac:dyDescent="0.25">
      <c r="A42" s="9" t="s">
        <v>52</v>
      </c>
      <c r="B42" s="13">
        <v>0</v>
      </c>
      <c r="C42" s="13">
        <v>0</v>
      </c>
      <c r="D42" s="13">
        <v>0</v>
      </c>
      <c r="E42" s="79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</row>
    <row r="43" spans="1:17" ht="30" x14ac:dyDescent="0.25">
      <c r="A43" s="6" t="s">
        <v>53</v>
      </c>
      <c r="B43" s="13">
        <v>0</v>
      </c>
      <c r="C43" s="13">
        <v>0</v>
      </c>
      <c r="D43" s="13">
        <v>0</v>
      </c>
      <c r="E43" s="80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11">
        <v>0</v>
      </c>
      <c r="N43" s="74">
        <v>0</v>
      </c>
      <c r="O43" s="11">
        <v>0</v>
      </c>
      <c r="P43" s="74">
        <v>0</v>
      </c>
      <c r="Q43" s="78">
        <v>0</v>
      </c>
    </row>
    <row r="44" spans="1:17" ht="45" x14ac:dyDescent="0.25">
      <c r="A44" s="9" t="s">
        <v>54</v>
      </c>
      <c r="B44" s="13">
        <v>0</v>
      </c>
      <c r="C44" s="13">
        <v>0</v>
      </c>
      <c r="D44" s="13">
        <v>0</v>
      </c>
      <c r="E44" s="79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45" x14ac:dyDescent="0.25">
      <c r="A45" s="9" t="s">
        <v>55</v>
      </c>
      <c r="B45" s="13">
        <v>0</v>
      </c>
      <c r="C45" s="13">
        <v>0</v>
      </c>
      <c r="D45" s="13">
        <v>0</v>
      </c>
      <c r="E45" s="79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45" x14ac:dyDescent="0.25">
      <c r="A46" s="9" t="s">
        <v>56</v>
      </c>
      <c r="B46" s="13">
        <v>0</v>
      </c>
      <c r="C46" s="13">
        <v>0</v>
      </c>
      <c r="D46" s="13">
        <v>0</v>
      </c>
      <c r="E46" s="79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45" x14ac:dyDescent="0.25">
      <c r="A47" s="9" t="s">
        <v>57</v>
      </c>
      <c r="B47" s="13">
        <v>0</v>
      </c>
      <c r="C47" s="13">
        <v>0</v>
      </c>
      <c r="D47" s="13">
        <v>0</v>
      </c>
      <c r="E47" s="79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</row>
    <row r="48" spans="1:17" ht="45" x14ac:dyDescent="0.25">
      <c r="A48" s="9" t="s">
        <v>58</v>
      </c>
      <c r="B48" s="13">
        <v>0</v>
      </c>
      <c r="C48" s="13">
        <v>0</v>
      </c>
      <c r="D48" s="13">
        <v>0</v>
      </c>
      <c r="E48" s="79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</row>
    <row r="49" spans="1:17" ht="45" x14ac:dyDescent="0.25">
      <c r="A49" s="9" t="s">
        <v>59</v>
      </c>
      <c r="B49" s="13">
        <v>0</v>
      </c>
      <c r="C49" s="13">
        <v>0</v>
      </c>
      <c r="D49" s="13">
        <v>0</v>
      </c>
      <c r="E49" s="79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</row>
    <row r="50" spans="1:17" ht="45" x14ac:dyDescent="0.25">
      <c r="A50" s="9" t="s">
        <v>60</v>
      </c>
      <c r="B50" s="13">
        <v>0</v>
      </c>
      <c r="C50" s="13">
        <v>0</v>
      </c>
      <c r="D50" s="13">
        <v>0</v>
      </c>
      <c r="E50" s="79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</row>
    <row r="51" spans="1:17" ht="30" x14ac:dyDescent="0.25">
      <c r="A51" s="6" t="s">
        <v>61</v>
      </c>
      <c r="B51" s="81">
        <v>0</v>
      </c>
      <c r="C51" s="81">
        <f>SUM(C52,C53,C55)</f>
        <v>23804551.120000001</v>
      </c>
      <c r="D51" s="81">
        <f>SUM(D52,D53,D55)</f>
        <v>23804550.16</v>
      </c>
      <c r="E51" s="80">
        <v>0</v>
      </c>
      <c r="F51" s="78">
        <v>0</v>
      </c>
      <c r="G51" s="78">
        <v>0</v>
      </c>
      <c r="H51" s="78">
        <f>SUM(H53)</f>
        <v>341062.48</v>
      </c>
      <c r="I51" s="78">
        <v>0</v>
      </c>
      <c r="J51" s="81">
        <f>SUM(J55)</f>
        <v>5239920</v>
      </c>
      <c r="K51" s="78">
        <f>SUM(K53:K60)</f>
        <v>7859880</v>
      </c>
      <c r="L51" s="81">
        <v>0</v>
      </c>
      <c r="M51" s="78">
        <v>0</v>
      </c>
      <c r="N51" s="78">
        <v>0</v>
      </c>
      <c r="O51" s="78">
        <v>0</v>
      </c>
      <c r="P51" s="53">
        <v>0</v>
      </c>
      <c r="Q51" s="78">
        <f>SUM(E51:P51)</f>
        <v>13440862.48</v>
      </c>
    </row>
    <row r="52" spans="1:17" x14ac:dyDescent="0.25">
      <c r="A52" s="9" t="s">
        <v>62</v>
      </c>
      <c r="B52" s="32">
        <v>0</v>
      </c>
      <c r="C52" s="112">
        <v>9187205.1400000006</v>
      </c>
      <c r="D52" s="112">
        <v>9187204.1799999997</v>
      </c>
      <c r="E52" s="79">
        <v>0</v>
      </c>
      <c r="F52" s="11">
        <v>0</v>
      </c>
      <c r="G52" s="72">
        <v>0</v>
      </c>
      <c r="H52" s="11">
        <v>0</v>
      </c>
      <c r="I52" s="11">
        <v>0</v>
      </c>
      <c r="J52" s="17">
        <v>0</v>
      </c>
      <c r="K52" s="11">
        <v>0</v>
      </c>
      <c r="L52" s="12">
        <v>0</v>
      </c>
      <c r="M52" s="11">
        <v>0</v>
      </c>
      <c r="N52" s="11">
        <v>0</v>
      </c>
      <c r="O52" s="11">
        <v>0</v>
      </c>
      <c r="P52" s="83">
        <v>0</v>
      </c>
      <c r="Q52" s="11">
        <f>SUM(E52:P52)</f>
        <v>0</v>
      </c>
    </row>
    <row r="53" spans="1:17" ht="45" x14ac:dyDescent="0.25">
      <c r="A53" s="9" t="s">
        <v>63</v>
      </c>
      <c r="B53" s="13">
        <v>0</v>
      </c>
      <c r="C53" s="13">
        <v>1515645.1</v>
      </c>
      <c r="D53" s="13">
        <v>1515645.1</v>
      </c>
      <c r="E53" s="79">
        <v>0</v>
      </c>
      <c r="F53" s="11">
        <v>0</v>
      </c>
      <c r="G53" s="72">
        <v>0</v>
      </c>
      <c r="H53" s="12">
        <v>341062.48</v>
      </c>
      <c r="I53" s="11">
        <v>0</v>
      </c>
      <c r="J53" s="17">
        <v>0</v>
      </c>
      <c r="K53" s="17">
        <v>0</v>
      </c>
      <c r="L53" s="17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</row>
    <row r="54" spans="1:17" ht="45" x14ac:dyDescent="0.25">
      <c r="A54" s="9" t="s">
        <v>64</v>
      </c>
      <c r="B54" s="33">
        <v>0</v>
      </c>
      <c r="C54" s="13">
        <v>0</v>
      </c>
      <c r="D54" s="13">
        <v>0</v>
      </c>
      <c r="E54" s="79">
        <v>0</v>
      </c>
      <c r="F54" s="11">
        <v>0</v>
      </c>
      <c r="G54" s="11">
        <v>0</v>
      </c>
      <c r="H54" s="11">
        <v>0</v>
      </c>
      <c r="I54" s="11">
        <v>0</v>
      </c>
      <c r="J54" s="17">
        <v>0</v>
      </c>
      <c r="K54" s="17">
        <v>0</v>
      </c>
      <c r="L54" s="17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</row>
    <row r="55" spans="1:17" ht="45" x14ac:dyDescent="0.25">
      <c r="A55" s="9" t="s">
        <v>65</v>
      </c>
      <c r="B55" s="33">
        <v>0</v>
      </c>
      <c r="C55" s="13">
        <v>13101700.880000001</v>
      </c>
      <c r="D55" s="13">
        <v>13101700.880000001</v>
      </c>
      <c r="E55" s="79">
        <v>0</v>
      </c>
      <c r="F55" s="11">
        <v>0</v>
      </c>
      <c r="G55" s="11">
        <v>0</v>
      </c>
      <c r="H55" s="11">
        <v>0</v>
      </c>
      <c r="I55" s="11">
        <v>0</v>
      </c>
      <c r="J55" s="11">
        <v>5239920</v>
      </c>
      <c r="K55" s="12">
        <v>7859880</v>
      </c>
      <c r="L55" s="17">
        <v>0</v>
      </c>
      <c r="M55" s="11">
        <v>0</v>
      </c>
      <c r="N55" s="11">
        <v>0</v>
      </c>
      <c r="O55" s="11">
        <v>0</v>
      </c>
      <c r="P55" s="12">
        <v>0</v>
      </c>
      <c r="Q55" s="11">
        <v>0</v>
      </c>
    </row>
    <row r="56" spans="1:17" ht="30" x14ac:dyDescent="0.25">
      <c r="A56" s="9" t="s">
        <v>66</v>
      </c>
      <c r="B56" s="13">
        <v>0</v>
      </c>
      <c r="C56" s="13">
        <v>0</v>
      </c>
      <c r="D56" s="13">
        <v>0</v>
      </c>
      <c r="E56" s="79">
        <v>0</v>
      </c>
      <c r="F56" s="11">
        <v>0</v>
      </c>
      <c r="G56" s="11">
        <v>0</v>
      </c>
      <c r="H56" s="11">
        <v>0</v>
      </c>
      <c r="I56" s="11">
        <v>0</v>
      </c>
      <c r="J56" s="17">
        <v>0</v>
      </c>
      <c r="K56" s="17">
        <v>0</v>
      </c>
      <c r="L56" s="17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</row>
    <row r="57" spans="1:17" ht="30" x14ac:dyDescent="0.25">
      <c r="A57" s="9" t="s">
        <v>67</v>
      </c>
      <c r="B57" s="13">
        <v>0</v>
      </c>
      <c r="C57" s="13">
        <v>0</v>
      </c>
      <c r="D57" s="13">
        <v>0</v>
      </c>
      <c r="E57" s="79">
        <v>0</v>
      </c>
      <c r="F57" s="11">
        <v>0</v>
      </c>
      <c r="G57" s="11">
        <v>0</v>
      </c>
      <c r="H57" s="11">
        <v>0</v>
      </c>
      <c r="I57" s="11">
        <v>0</v>
      </c>
      <c r="J57" s="17">
        <v>0</v>
      </c>
      <c r="K57" s="17">
        <v>0</v>
      </c>
      <c r="L57" s="17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</row>
    <row r="58" spans="1:17" ht="30" x14ac:dyDescent="0.25">
      <c r="A58" s="9" t="s">
        <v>68</v>
      </c>
      <c r="B58" s="13">
        <v>0</v>
      </c>
      <c r="C58" s="13">
        <v>0</v>
      </c>
      <c r="D58" s="13">
        <v>0</v>
      </c>
      <c r="E58" s="79">
        <v>0</v>
      </c>
      <c r="F58" s="11">
        <v>0</v>
      </c>
      <c r="G58" s="11">
        <v>0</v>
      </c>
      <c r="H58" s="11">
        <v>0</v>
      </c>
      <c r="I58" s="11">
        <v>0</v>
      </c>
      <c r="J58" s="17">
        <v>0</v>
      </c>
      <c r="K58" s="17">
        <v>0</v>
      </c>
      <c r="L58" s="17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</row>
    <row r="59" spans="1:17" x14ac:dyDescent="0.25">
      <c r="A59" s="9" t="s">
        <v>69</v>
      </c>
      <c r="B59" s="13">
        <v>0</v>
      </c>
      <c r="C59" s="13">
        <v>0</v>
      </c>
      <c r="D59" s="13">
        <v>0</v>
      </c>
      <c r="E59" s="79">
        <v>0</v>
      </c>
      <c r="F59" s="11">
        <v>0</v>
      </c>
      <c r="G59" s="11">
        <v>0</v>
      </c>
      <c r="H59" s="11">
        <v>0</v>
      </c>
      <c r="I59" s="11">
        <v>0</v>
      </c>
      <c r="J59" s="17">
        <v>0</v>
      </c>
      <c r="K59" s="17">
        <v>0</v>
      </c>
      <c r="L59" s="17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</row>
    <row r="60" spans="1:17" ht="60" x14ac:dyDescent="0.25">
      <c r="A60" s="9" t="s">
        <v>70</v>
      </c>
      <c r="B60" s="13">
        <v>0</v>
      </c>
      <c r="C60" s="13">
        <v>0</v>
      </c>
      <c r="D60" s="13">
        <v>0</v>
      </c>
      <c r="E60" s="79">
        <v>0</v>
      </c>
      <c r="F60" s="11">
        <v>0</v>
      </c>
      <c r="G60" s="11">
        <v>0</v>
      </c>
      <c r="H60" s="11">
        <v>0</v>
      </c>
      <c r="I60" s="11">
        <v>0</v>
      </c>
      <c r="J60" s="17">
        <v>0</v>
      </c>
      <c r="K60" s="17">
        <v>0</v>
      </c>
      <c r="L60" s="17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</row>
    <row r="61" spans="1:17" x14ac:dyDescent="0.25">
      <c r="A61" s="6" t="s">
        <v>71</v>
      </c>
      <c r="B61" s="13">
        <v>0</v>
      </c>
      <c r="C61" s="13">
        <v>0</v>
      </c>
      <c r="D61" s="13">
        <v>0</v>
      </c>
      <c r="E61" s="80">
        <v>0</v>
      </c>
      <c r="F61" s="78">
        <v>0</v>
      </c>
      <c r="G61" s="78">
        <v>0</v>
      </c>
      <c r="H61" s="78">
        <v>0</v>
      </c>
      <c r="I61" s="78">
        <v>0</v>
      </c>
      <c r="J61" s="81">
        <v>0</v>
      </c>
      <c r="K61" s="78">
        <v>0</v>
      </c>
      <c r="L61" s="81">
        <v>0</v>
      </c>
      <c r="M61" s="78">
        <v>0</v>
      </c>
      <c r="N61" s="74">
        <v>0</v>
      </c>
      <c r="O61" s="78">
        <v>0</v>
      </c>
      <c r="P61" s="74">
        <v>0</v>
      </c>
      <c r="Q61" s="78">
        <v>0</v>
      </c>
    </row>
    <row r="62" spans="1:17" ht="30" x14ac:dyDescent="0.25">
      <c r="A62" s="9" t="s">
        <v>72</v>
      </c>
      <c r="B62" s="13">
        <v>0</v>
      </c>
      <c r="C62" s="13">
        <v>0</v>
      </c>
      <c r="D62" s="13">
        <v>0</v>
      </c>
      <c r="E62" s="79">
        <v>0</v>
      </c>
      <c r="F62" s="11">
        <v>0</v>
      </c>
      <c r="G62" s="11">
        <v>0</v>
      </c>
      <c r="H62" s="11">
        <v>0</v>
      </c>
      <c r="I62" s="11">
        <v>0</v>
      </c>
      <c r="J62" s="13">
        <v>0</v>
      </c>
      <c r="K62" s="11">
        <v>0</v>
      </c>
      <c r="L62" s="13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</row>
    <row r="63" spans="1:17" x14ac:dyDescent="0.25">
      <c r="A63" s="9" t="s">
        <v>73</v>
      </c>
      <c r="B63" s="13">
        <v>0</v>
      </c>
      <c r="C63" s="13">
        <v>0</v>
      </c>
      <c r="D63" s="13">
        <v>0</v>
      </c>
      <c r="E63" s="79">
        <v>0</v>
      </c>
      <c r="F63" s="11">
        <v>0</v>
      </c>
      <c r="G63" s="11">
        <v>0</v>
      </c>
      <c r="H63" s="11">
        <v>0</v>
      </c>
      <c r="I63" s="11">
        <v>0</v>
      </c>
      <c r="J63" s="13">
        <v>0</v>
      </c>
      <c r="K63" s="11">
        <v>0</v>
      </c>
      <c r="L63" s="13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</row>
    <row r="64" spans="1:17" ht="30" x14ac:dyDescent="0.25">
      <c r="A64" s="9" t="s">
        <v>74</v>
      </c>
      <c r="B64" s="13">
        <v>0</v>
      </c>
      <c r="C64" s="13">
        <v>0</v>
      </c>
      <c r="D64" s="13">
        <v>0</v>
      </c>
      <c r="E64" s="79">
        <v>0</v>
      </c>
      <c r="F64" s="11">
        <v>0</v>
      </c>
      <c r="G64" s="11">
        <v>0</v>
      </c>
      <c r="H64" s="11">
        <v>0</v>
      </c>
      <c r="I64" s="11">
        <v>0</v>
      </c>
      <c r="J64" s="13">
        <v>0</v>
      </c>
      <c r="K64" s="11">
        <v>0</v>
      </c>
      <c r="L64" s="13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</row>
    <row r="65" spans="1:17" ht="60" x14ac:dyDescent="0.25">
      <c r="A65" s="9" t="s">
        <v>75</v>
      </c>
      <c r="B65" s="13">
        <v>0</v>
      </c>
      <c r="C65" s="13">
        <v>0</v>
      </c>
      <c r="D65" s="13">
        <v>0</v>
      </c>
      <c r="E65" s="79">
        <v>0</v>
      </c>
      <c r="F65" s="11">
        <v>0</v>
      </c>
      <c r="G65" s="11">
        <v>0</v>
      </c>
      <c r="H65" s="11">
        <v>0</v>
      </c>
      <c r="I65" s="11">
        <v>0</v>
      </c>
      <c r="J65" s="13">
        <v>0</v>
      </c>
      <c r="K65" s="11">
        <v>0</v>
      </c>
      <c r="L65" s="13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1:17" ht="45" x14ac:dyDescent="0.25">
      <c r="A66" s="6" t="s">
        <v>76</v>
      </c>
      <c r="B66" s="13">
        <v>0</v>
      </c>
      <c r="C66" s="13">
        <v>0</v>
      </c>
      <c r="D66" s="13">
        <v>0</v>
      </c>
      <c r="E66" s="80">
        <v>0</v>
      </c>
      <c r="F66" s="78">
        <v>0</v>
      </c>
      <c r="G66" s="78">
        <v>0</v>
      </c>
      <c r="H66" s="78">
        <v>0</v>
      </c>
      <c r="I66" s="78">
        <v>0</v>
      </c>
      <c r="J66" s="81">
        <v>0</v>
      </c>
      <c r="K66" s="78">
        <v>0</v>
      </c>
      <c r="L66" s="81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</row>
    <row r="67" spans="1:17" ht="30" x14ac:dyDescent="0.25">
      <c r="A67" s="9" t="s">
        <v>77</v>
      </c>
      <c r="B67" s="13">
        <v>0</v>
      </c>
      <c r="C67" s="13">
        <v>0</v>
      </c>
      <c r="D67" s="13">
        <v>0</v>
      </c>
      <c r="E67" s="79">
        <v>0</v>
      </c>
      <c r="F67" s="11">
        <v>0</v>
      </c>
      <c r="G67" s="11">
        <v>0</v>
      </c>
      <c r="H67" s="11">
        <v>0</v>
      </c>
      <c r="I67" s="11">
        <v>0</v>
      </c>
      <c r="J67" s="13">
        <v>0</v>
      </c>
      <c r="K67" s="11">
        <v>0</v>
      </c>
      <c r="L67" s="13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1:17" ht="60" x14ac:dyDescent="0.25">
      <c r="A68" s="9" t="s">
        <v>78</v>
      </c>
      <c r="B68" s="13">
        <v>0</v>
      </c>
      <c r="C68" s="13">
        <v>0</v>
      </c>
      <c r="D68" s="13">
        <v>0</v>
      </c>
      <c r="E68" s="79">
        <v>0</v>
      </c>
      <c r="F68" s="11">
        <v>0</v>
      </c>
      <c r="G68" s="11">
        <v>0</v>
      </c>
      <c r="H68" s="11">
        <v>0</v>
      </c>
      <c r="I68" s="11">
        <v>0</v>
      </c>
      <c r="J68" s="13">
        <v>0</v>
      </c>
      <c r="K68" s="11">
        <v>0</v>
      </c>
      <c r="L68" s="13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</row>
    <row r="69" spans="1:17" x14ac:dyDescent="0.25">
      <c r="A69" s="6" t="s">
        <v>79</v>
      </c>
      <c r="B69" s="13">
        <v>0</v>
      </c>
      <c r="C69" s="13">
        <v>0</v>
      </c>
      <c r="D69" s="13">
        <v>0</v>
      </c>
      <c r="E69" s="80">
        <v>0</v>
      </c>
      <c r="F69" s="78">
        <v>0</v>
      </c>
      <c r="G69" s="78">
        <v>0</v>
      </c>
      <c r="H69" s="78">
        <v>0</v>
      </c>
      <c r="I69" s="78">
        <v>0</v>
      </c>
      <c r="J69" s="81">
        <v>0</v>
      </c>
      <c r="K69" s="78">
        <v>0</v>
      </c>
      <c r="L69" s="81">
        <v>0</v>
      </c>
      <c r="M69" s="11">
        <v>0</v>
      </c>
      <c r="N69" s="74">
        <v>0</v>
      </c>
      <c r="O69" s="11">
        <v>0</v>
      </c>
      <c r="P69" s="74">
        <v>0</v>
      </c>
      <c r="Q69" s="11">
        <v>0</v>
      </c>
    </row>
    <row r="70" spans="1:17" ht="30" x14ac:dyDescent="0.25">
      <c r="A70" s="9" t="s">
        <v>80</v>
      </c>
      <c r="B70" s="13">
        <v>0</v>
      </c>
      <c r="C70" s="13">
        <v>0</v>
      </c>
      <c r="D70" s="13">
        <v>0</v>
      </c>
      <c r="E70" s="79">
        <v>0</v>
      </c>
      <c r="F70" s="11">
        <v>0</v>
      </c>
      <c r="G70" s="11">
        <v>0</v>
      </c>
      <c r="H70" s="11">
        <v>0</v>
      </c>
      <c r="I70" s="11">
        <v>0</v>
      </c>
      <c r="J70" s="13">
        <v>0</v>
      </c>
      <c r="K70" s="11">
        <v>0</v>
      </c>
      <c r="L70" s="13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</row>
    <row r="71" spans="1:17" ht="30" x14ac:dyDescent="0.25">
      <c r="A71" s="9" t="s">
        <v>81</v>
      </c>
      <c r="B71" s="13">
        <v>0</v>
      </c>
      <c r="C71" s="13">
        <v>0</v>
      </c>
      <c r="D71" s="13">
        <v>0</v>
      </c>
      <c r="E71" s="79">
        <v>0</v>
      </c>
      <c r="F71" s="11">
        <v>0</v>
      </c>
      <c r="G71" s="11">
        <v>0</v>
      </c>
      <c r="H71" s="11">
        <v>0</v>
      </c>
      <c r="I71" s="11">
        <v>0</v>
      </c>
      <c r="J71" s="13">
        <v>0</v>
      </c>
      <c r="K71" s="11">
        <v>0</v>
      </c>
      <c r="L71" s="13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</row>
    <row r="72" spans="1:17" ht="45" x14ac:dyDescent="0.25">
      <c r="A72" s="9" t="s">
        <v>82</v>
      </c>
      <c r="B72" s="13">
        <v>0</v>
      </c>
      <c r="C72" s="13">
        <v>0</v>
      </c>
      <c r="D72" s="13">
        <v>0</v>
      </c>
      <c r="E72" s="79">
        <v>0</v>
      </c>
      <c r="F72" s="11">
        <v>0</v>
      </c>
      <c r="G72" s="11">
        <v>0</v>
      </c>
      <c r="H72" s="11">
        <v>0</v>
      </c>
      <c r="I72" s="11">
        <v>0</v>
      </c>
      <c r="J72" s="13">
        <v>0</v>
      </c>
      <c r="K72" s="11">
        <v>0</v>
      </c>
      <c r="L72" s="13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</row>
    <row r="73" spans="1:17" x14ac:dyDescent="0.25">
      <c r="A73" s="96" t="s">
        <v>83</v>
      </c>
      <c r="B73" s="114">
        <f>SUM(B25,B15,B9)</f>
        <v>97364686</v>
      </c>
      <c r="C73" s="115">
        <f>SUM(C51,C25,C15,)</f>
        <v>31604551.120000001</v>
      </c>
      <c r="D73" s="101">
        <v>0</v>
      </c>
      <c r="E73" s="69">
        <f>SUM(E9+E15+E25)</f>
        <v>5723251.2300000004</v>
      </c>
      <c r="F73" s="66">
        <f>SUM(F25+F15+F9)</f>
        <v>7398032.6899999995</v>
      </c>
      <c r="G73" s="67">
        <f>SUM(G25,G15,G9)</f>
        <v>5330100.54</v>
      </c>
      <c r="H73" s="67">
        <f>SUM(H51,H25,H15,H9)</f>
        <v>13436671.75</v>
      </c>
      <c r="I73" s="67">
        <f>SUM(I9,I15,I25)</f>
        <v>7421364.2600000007</v>
      </c>
      <c r="J73" s="67">
        <f>SUM(J51,J25,J15,J9)</f>
        <v>13688235.32</v>
      </c>
      <c r="K73" s="67">
        <f>SUM(K51,K25,K15,K9)</f>
        <v>13564236.699999999</v>
      </c>
      <c r="L73" s="67">
        <f>SUM(L25,L15,L9)</f>
        <v>5666302.7400000002</v>
      </c>
      <c r="M73" s="87">
        <f>+M25+M15+M9</f>
        <v>13313138.609999999</v>
      </c>
      <c r="N73" s="88">
        <f>N25+N15+N9</f>
        <v>11544772.209999999</v>
      </c>
      <c r="O73" s="87">
        <f>SUM(O25+O15+O9)</f>
        <v>5928937.8100000005</v>
      </c>
      <c r="P73" s="87">
        <f>SUM(P51+P25+P15+P9)</f>
        <v>0</v>
      </c>
      <c r="Q73" s="104">
        <f>SUM(E73:P73)</f>
        <v>103015043.85999998</v>
      </c>
    </row>
    <row r="74" spans="1:17" x14ac:dyDescent="0.25">
      <c r="A74" s="4" t="s">
        <v>84</v>
      </c>
      <c r="B74" s="13">
        <v>0</v>
      </c>
      <c r="C74" s="13">
        <v>0</v>
      </c>
      <c r="D74" s="13">
        <v>0</v>
      </c>
      <c r="E74" s="70">
        <v>0</v>
      </c>
      <c r="F74" s="70">
        <v>0</v>
      </c>
      <c r="G74" s="70">
        <v>0</v>
      </c>
      <c r="H74" s="70">
        <v>0</v>
      </c>
      <c r="I74" s="70">
        <v>0</v>
      </c>
      <c r="J74" s="70">
        <v>0</v>
      </c>
      <c r="K74" s="70">
        <v>0</v>
      </c>
      <c r="L74" s="70">
        <v>0</v>
      </c>
      <c r="M74" s="68">
        <v>0</v>
      </c>
      <c r="N74" s="68">
        <v>0</v>
      </c>
      <c r="O74" s="68">
        <v>0</v>
      </c>
      <c r="P74" s="68">
        <v>0</v>
      </c>
      <c r="Q74" s="11">
        <v>0</v>
      </c>
    </row>
    <row r="75" spans="1:17" ht="30" x14ac:dyDescent="0.25">
      <c r="A75" s="6" t="s">
        <v>85</v>
      </c>
      <c r="B75" s="13">
        <v>0</v>
      </c>
      <c r="C75" s="13">
        <v>0</v>
      </c>
      <c r="D75" s="13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68">
        <v>0</v>
      </c>
      <c r="N75" s="78">
        <v>0</v>
      </c>
      <c r="O75" s="78">
        <v>0</v>
      </c>
      <c r="P75" s="68">
        <v>0</v>
      </c>
      <c r="Q75" s="11">
        <v>0</v>
      </c>
    </row>
    <row r="76" spans="1:17" ht="45" x14ac:dyDescent="0.25">
      <c r="A76" s="9" t="s">
        <v>86</v>
      </c>
      <c r="B76" s="13">
        <v>0</v>
      </c>
      <c r="C76" s="13">
        <v>0</v>
      </c>
      <c r="D76" s="13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85">
        <v>0</v>
      </c>
      <c r="N76" s="11">
        <v>0</v>
      </c>
      <c r="O76" s="11">
        <v>0</v>
      </c>
      <c r="P76" s="11">
        <v>0</v>
      </c>
      <c r="Q76" s="11">
        <v>0</v>
      </c>
    </row>
    <row r="77" spans="1:17" ht="45" x14ac:dyDescent="0.25">
      <c r="A77" s="9" t="s">
        <v>87</v>
      </c>
      <c r="B77" s="13">
        <v>0</v>
      </c>
      <c r="C77" s="13">
        <v>0</v>
      </c>
      <c r="D77" s="1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85">
        <v>0</v>
      </c>
      <c r="N77" s="11">
        <v>0</v>
      </c>
      <c r="O77" s="11">
        <v>0</v>
      </c>
      <c r="P77" s="11">
        <v>0</v>
      </c>
      <c r="Q77" s="11">
        <v>0</v>
      </c>
    </row>
    <row r="78" spans="1:17" x14ac:dyDescent="0.25">
      <c r="A78" s="6" t="s">
        <v>88</v>
      </c>
      <c r="B78" s="13">
        <v>0</v>
      </c>
      <c r="C78" s="13">
        <v>0</v>
      </c>
      <c r="D78" s="13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68">
        <v>0</v>
      </c>
      <c r="N78" s="78">
        <v>0</v>
      </c>
      <c r="O78" s="78">
        <v>0</v>
      </c>
      <c r="P78" s="78">
        <v>0</v>
      </c>
      <c r="Q78" s="78">
        <v>0</v>
      </c>
    </row>
    <row r="79" spans="1:17" ht="30" x14ac:dyDescent="0.25">
      <c r="A79" s="9" t="s">
        <v>89</v>
      </c>
      <c r="B79" s="13">
        <v>0</v>
      </c>
      <c r="C79" s="13">
        <v>0</v>
      </c>
      <c r="D79" s="13">
        <v>0</v>
      </c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85">
        <v>0</v>
      </c>
      <c r="N79" s="11">
        <v>0</v>
      </c>
      <c r="O79" s="11">
        <v>0</v>
      </c>
      <c r="P79" s="11">
        <v>0</v>
      </c>
      <c r="Q79" s="11">
        <v>0</v>
      </c>
    </row>
    <row r="80" spans="1:17" ht="30" x14ac:dyDescent="0.25">
      <c r="A80" s="9" t="s">
        <v>90</v>
      </c>
      <c r="B80" s="13">
        <v>0</v>
      </c>
      <c r="C80" s="13">
        <v>0</v>
      </c>
      <c r="D80" s="13">
        <v>0</v>
      </c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85">
        <v>0</v>
      </c>
      <c r="N80" s="11">
        <v>0</v>
      </c>
      <c r="O80" s="11">
        <v>0</v>
      </c>
      <c r="P80" s="11">
        <v>0</v>
      </c>
      <c r="Q80" s="11">
        <v>0</v>
      </c>
    </row>
    <row r="81" spans="1:19" ht="30" x14ac:dyDescent="0.25">
      <c r="A81" s="6" t="s">
        <v>91</v>
      </c>
      <c r="B81" s="13">
        <v>0</v>
      </c>
      <c r="C81" s="13">
        <v>0</v>
      </c>
      <c r="D81" s="13">
        <v>0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68">
        <v>0</v>
      </c>
      <c r="N81" s="78">
        <v>0</v>
      </c>
      <c r="O81" s="78">
        <v>0</v>
      </c>
      <c r="P81" s="78">
        <v>0</v>
      </c>
      <c r="Q81" s="78">
        <v>0</v>
      </c>
    </row>
    <row r="82" spans="1:19" ht="45.75" customHeight="1" x14ac:dyDescent="0.25">
      <c r="A82" s="31" t="s">
        <v>92</v>
      </c>
      <c r="B82" s="13">
        <v>0</v>
      </c>
      <c r="C82" s="13">
        <v>0</v>
      </c>
      <c r="D82" s="13">
        <v>0</v>
      </c>
      <c r="E82" s="73">
        <v>0</v>
      </c>
      <c r="F82" s="73">
        <v>0</v>
      </c>
      <c r="G82" s="73">
        <v>0</v>
      </c>
      <c r="H82" s="73">
        <v>0</v>
      </c>
      <c r="I82" s="73">
        <v>0</v>
      </c>
      <c r="J82" s="73">
        <v>0</v>
      </c>
      <c r="K82" s="73">
        <v>0</v>
      </c>
      <c r="L82" s="73">
        <v>0</v>
      </c>
      <c r="M82" s="85">
        <v>0</v>
      </c>
      <c r="N82" s="11">
        <v>0</v>
      </c>
      <c r="O82" s="11">
        <v>0</v>
      </c>
      <c r="P82" s="11">
        <v>0</v>
      </c>
      <c r="Q82" s="11">
        <v>0</v>
      </c>
    </row>
    <row r="83" spans="1:19" ht="30.75" customHeight="1" x14ac:dyDescent="0.25">
      <c r="A83" s="20" t="s">
        <v>93</v>
      </c>
      <c r="B83" s="13">
        <v>0</v>
      </c>
      <c r="C83" s="13">
        <v>0</v>
      </c>
      <c r="D83" s="13">
        <v>0</v>
      </c>
      <c r="E83" s="82">
        <v>0</v>
      </c>
      <c r="F83" s="82">
        <v>0</v>
      </c>
      <c r="G83" s="82">
        <v>0</v>
      </c>
      <c r="H83" s="82">
        <v>0</v>
      </c>
      <c r="I83" s="82">
        <v>0</v>
      </c>
      <c r="J83" s="82">
        <v>0</v>
      </c>
      <c r="K83" s="82">
        <v>0</v>
      </c>
      <c r="L83" s="82">
        <v>0</v>
      </c>
      <c r="M83" s="86">
        <v>0</v>
      </c>
      <c r="N83" s="82">
        <v>0</v>
      </c>
      <c r="O83" s="106">
        <v>0</v>
      </c>
      <c r="P83" s="106">
        <v>0</v>
      </c>
      <c r="Q83" s="106">
        <v>0</v>
      </c>
    </row>
    <row r="84" spans="1:19" x14ac:dyDescent="0.25">
      <c r="B84" s="24"/>
      <c r="C84" s="94"/>
      <c r="D84" s="94"/>
      <c r="E84" s="14"/>
      <c r="F84" s="14"/>
      <c r="G84" s="14"/>
      <c r="H84" s="14"/>
      <c r="I84" s="14"/>
      <c r="J84" s="13"/>
      <c r="K84" s="14"/>
      <c r="L84" s="13"/>
      <c r="M84" s="11"/>
      <c r="N84" s="11"/>
      <c r="O84" s="11"/>
      <c r="P84" s="11"/>
      <c r="Q84" s="14"/>
    </row>
    <row r="85" spans="1:19" ht="51.75" customHeight="1" x14ac:dyDescent="0.25">
      <c r="A85" s="26" t="s">
        <v>94</v>
      </c>
      <c r="B85" s="95">
        <f>SUM(B9+B15+B25)</f>
        <v>97364686</v>
      </c>
      <c r="C85" s="98">
        <f>SUM(C73)</f>
        <v>31604551.120000001</v>
      </c>
      <c r="D85" s="98">
        <f>SUM(D51,D25,D15,D9)</f>
        <v>128969236.16</v>
      </c>
      <c r="E85" s="108">
        <f>SUM(E73)</f>
        <v>5723251.2300000004</v>
      </c>
      <c r="F85" s="66">
        <v>7398251.2300000004</v>
      </c>
      <c r="G85" s="99">
        <f>SUM(G25+G15+G9)</f>
        <v>5330100.54</v>
      </c>
      <c r="H85" s="99">
        <v>13436671.75</v>
      </c>
      <c r="I85" s="99">
        <f>SUM(I73)</f>
        <v>7421364.2600000007</v>
      </c>
      <c r="J85" s="100">
        <f>SUM(J73)</f>
        <v>13688235.32</v>
      </c>
      <c r="K85" s="99">
        <f>SUM(K73)</f>
        <v>13564236.699999999</v>
      </c>
      <c r="L85" s="67">
        <v>5666302.7400000002</v>
      </c>
      <c r="M85" s="99">
        <v>13313138.609999999</v>
      </c>
      <c r="N85" s="88">
        <v>11544772.210000001</v>
      </c>
      <c r="O85" s="99">
        <v>5928937.8099999996</v>
      </c>
      <c r="P85" s="87">
        <v>0</v>
      </c>
      <c r="Q85" s="105">
        <f>SUM(E85:P85)</f>
        <v>103015262.40000001</v>
      </c>
    </row>
    <row r="86" spans="1:19" x14ac:dyDescent="0.25">
      <c r="A86" s="27" t="s">
        <v>110</v>
      </c>
      <c r="B86" s="97"/>
      <c r="C86" s="28"/>
      <c r="D86" s="60"/>
      <c r="E86" s="27"/>
      <c r="F86" s="27"/>
      <c r="H86" s="28"/>
      <c r="I86" s="28"/>
      <c r="J86" s="28"/>
      <c r="K86" s="28"/>
      <c r="L86" s="30" t="s">
        <v>97</v>
      </c>
      <c r="M86" s="27"/>
      <c r="N86" s="27"/>
      <c r="O86" s="27"/>
      <c r="P86" s="27"/>
      <c r="Q86" s="27"/>
      <c r="R86" s="28"/>
      <c r="S86" s="28"/>
    </row>
    <row r="87" spans="1:19" x14ac:dyDescent="0.25">
      <c r="A87" s="27" t="s">
        <v>111</v>
      </c>
      <c r="B87" s="27"/>
      <c r="C87" s="27"/>
      <c r="D87" s="27"/>
      <c r="E87" s="27"/>
      <c r="F87" s="27"/>
      <c r="H87" s="28"/>
      <c r="I87" s="28"/>
      <c r="J87" s="28"/>
      <c r="K87" s="28"/>
      <c r="L87" s="30" t="s">
        <v>98</v>
      </c>
      <c r="M87" s="27"/>
      <c r="N87" s="27"/>
      <c r="O87" s="27"/>
      <c r="P87" s="27"/>
      <c r="Q87" s="27"/>
      <c r="R87" s="28"/>
      <c r="S87" s="28"/>
    </row>
    <row r="88" spans="1:19" ht="15.75" x14ac:dyDescent="0.25">
      <c r="A88" s="29"/>
      <c r="B88" s="29"/>
      <c r="C88" s="29"/>
      <c r="D88" s="29"/>
      <c r="E88" s="29"/>
      <c r="F88" s="28"/>
      <c r="G88" s="28"/>
      <c r="H88" s="28"/>
      <c r="I88" s="28"/>
      <c r="J88" s="28"/>
      <c r="K88" s="28"/>
      <c r="L88" s="30" t="s">
        <v>99</v>
      </c>
      <c r="M88" s="27"/>
      <c r="N88" s="27"/>
      <c r="O88" s="27"/>
      <c r="P88" s="27"/>
      <c r="Q88" s="27"/>
      <c r="R88" s="28"/>
      <c r="S88" s="28"/>
    </row>
    <row r="89" spans="1:19" ht="15.75" x14ac:dyDescent="0.25">
      <c r="A89" s="29"/>
      <c r="B89" s="29"/>
      <c r="C89" s="29"/>
      <c r="D89" s="29"/>
      <c r="E89" s="29"/>
      <c r="F89" s="28"/>
      <c r="G89" s="28"/>
      <c r="H89" s="28"/>
      <c r="I89" s="28"/>
      <c r="J89" s="28"/>
      <c r="K89" s="28"/>
      <c r="L89" s="30" t="s">
        <v>100</v>
      </c>
      <c r="M89" s="27"/>
      <c r="N89" s="27"/>
      <c r="O89" s="27"/>
      <c r="P89" s="27"/>
      <c r="Q89" s="27"/>
      <c r="R89" s="28"/>
      <c r="S89" s="28"/>
    </row>
    <row r="90" spans="1:19" x14ac:dyDescent="0.25">
      <c r="L90" s="30" t="s">
        <v>101</v>
      </c>
      <c r="M90" s="27"/>
      <c r="N90" s="27"/>
      <c r="O90" s="27"/>
      <c r="P90" s="27"/>
      <c r="Q90" s="27"/>
    </row>
    <row r="91" spans="1:19" ht="18.75" customHeight="1" x14ac:dyDescent="0.25"/>
    <row r="92" spans="1:19" ht="18.75" customHeight="1" x14ac:dyDescent="0.25">
      <c r="A92" t="s">
        <v>95</v>
      </c>
    </row>
    <row r="93" spans="1:19" x14ac:dyDescent="0.25">
      <c r="A93" t="s">
        <v>96</v>
      </c>
    </row>
    <row r="94" spans="1:19" ht="15.75" customHeight="1" x14ac:dyDescent="0.25"/>
    <row r="95" spans="1:19" x14ac:dyDescent="0.25">
      <c r="A95" s="30"/>
      <c r="B95" s="30"/>
      <c r="C95" s="30"/>
      <c r="D95" s="30"/>
      <c r="E95" s="27"/>
      <c r="F95" s="27"/>
      <c r="G95" s="27"/>
      <c r="H95" s="27"/>
      <c r="I95" s="27"/>
    </row>
    <row r="96" spans="1:19" x14ac:dyDescent="0.25">
      <c r="A96" s="30"/>
      <c r="B96" s="30"/>
      <c r="C96" s="30"/>
      <c r="D96" s="30"/>
      <c r="E96" s="27"/>
      <c r="F96" s="27"/>
      <c r="G96" s="27"/>
      <c r="H96" s="27"/>
      <c r="I96" s="27"/>
    </row>
    <row r="97" spans="1:10" x14ac:dyDescent="0.25">
      <c r="A97" s="30"/>
      <c r="B97" s="30"/>
      <c r="C97" s="30"/>
      <c r="D97" s="30"/>
      <c r="E97" s="27"/>
      <c r="F97" s="27"/>
      <c r="G97" s="27"/>
      <c r="H97" s="27"/>
      <c r="I97" s="27"/>
    </row>
    <row r="98" spans="1:10" x14ac:dyDescent="0.25">
      <c r="A98" s="30"/>
      <c r="B98" s="30"/>
      <c r="C98" s="30"/>
      <c r="D98" s="30"/>
      <c r="E98" s="27"/>
      <c r="F98" s="27"/>
      <c r="G98" s="27"/>
      <c r="H98" s="27"/>
      <c r="I98" s="27"/>
    </row>
    <row r="99" spans="1:10" x14ac:dyDescent="0.25">
      <c r="A99" s="30"/>
      <c r="B99" s="30"/>
      <c r="C99" s="30"/>
      <c r="D99" s="30"/>
      <c r="E99" s="27"/>
      <c r="F99" s="27"/>
      <c r="G99" s="27"/>
      <c r="H99" s="27"/>
      <c r="I99" s="27"/>
    </row>
    <row r="100" spans="1:10" x14ac:dyDescent="0.25">
      <c r="J100" s="27"/>
    </row>
    <row r="101" spans="1:10" x14ac:dyDescent="0.25">
      <c r="J101" s="27"/>
    </row>
    <row r="102" spans="1:10" x14ac:dyDescent="0.25">
      <c r="J102" s="27"/>
    </row>
    <row r="103" spans="1:10" x14ac:dyDescent="0.25">
      <c r="J103" s="27"/>
    </row>
    <row r="104" spans="1:10" x14ac:dyDescent="0.25">
      <c r="J104" s="27"/>
    </row>
    <row r="105" spans="1:10" x14ac:dyDescent="0.25">
      <c r="J105" s="27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39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4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18.75" customHeight="1" x14ac:dyDescent="0.25">
      <c r="A2" s="64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8.75" x14ac:dyDescent="0.25">
      <c r="A3" s="64" t="s">
        <v>102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5.75" customHeight="1" x14ac:dyDescent="0.25">
      <c r="A4" s="65" t="s">
        <v>104</v>
      </c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x14ac:dyDescent="0.25">
      <c r="A5" s="36" t="s">
        <v>3</v>
      </c>
    </row>
    <row r="7" spans="1:16" ht="31.5" x14ac:dyDescent="0.25">
      <c r="A7" s="38" t="s">
        <v>4</v>
      </c>
      <c r="B7" s="2" t="s">
        <v>5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x14ac:dyDescent="0.25">
      <c r="A8" s="4" t="s">
        <v>18</v>
      </c>
      <c r="B8" s="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51.75" customHeight="1" x14ac:dyDescent="0.25">
      <c r="A9" s="6" t="s">
        <v>19</v>
      </c>
      <c r="B9" s="7"/>
      <c r="C9" s="43"/>
      <c r="D9" s="43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6" x14ac:dyDescent="0.25">
      <c r="A10" s="22" t="s">
        <v>20</v>
      </c>
      <c r="B10" s="10">
        <v>36442931</v>
      </c>
      <c r="C10" s="43"/>
      <c r="D10" s="4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x14ac:dyDescent="0.25">
      <c r="A11" s="22" t="s">
        <v>21</v>
      </c>
      <c r="B11" s="10">
        <v>14301270</v>
      </c>
      <c r="C11" s="46"/>
      <c r="D11" s="4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x14ac:dyDescent="0.25">
      <c r="A12" s="22" t="s">
        <v>22</v>
      </c>
      <c r="B12" s="10"/>
      <c r="C12" s="46"/>
      <c r="D12" s="46"/>
      <c r="E12" s="47"/>
      <c r="I12" s="46"/>
      <c r="J12" s="46"/>
      <c r="M12" s="46"/>
    </row>
    <row r="13" spans="1:16" x14ac:dyDescent="0.25">
      <c r="A13" s="22" t="s">
        <v>23</v>
      </c>
      <c r="B13" s="10"/>
      <c r="C13" s="46"/>
      <c r="D13" s="46"/>
      <c r="I13" s="46"/>
      <c r="J13" s="46"/>
      <c r="M13" s="46"/>
    </row>
    <row r="14" spans="1:16" x14ac:dyDescent="0.25">
      <c r="A14" s="22" t="s">
        <v>24</v>
      </c>
      <c r="B14" s="10">
        <v>4066870</v>
      </c>
      <c r="C14" s="46"/>
      <c r="D14" s="46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x14ac:dyDescent="0.25">
      <c r="A15" s="6" t="s">
        <v>25</v>
      </c>
      <c r="B15" s="15"/>
      <c r="C15" s="46"/>
      <c r="D15" s="46"/>
      <c r="E15" s="48"/>
      <c r="I15" s="46"/>
      <c r="J15" s="46"/>
      <c r="M15" s="46"/>
      <c r="O15" s="12"/>
    </row>
    <row r="16" spans="1:16" x14ac:dyDescent="0.25">
      <c r="A16" s="22" t="s">
        <v>26</v>
      </c>
      <c r="B16" s="10">
        <v>5520000</v>
      </c>
      <c r="C16" s="46"/>
      <c r="D16" s="4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A17" s="22" t="s">
        <v>27</v>
      </c>
      <c r="B17" s="16">
        <v>476028</v>
      </c>
      <c r="C17" s="46"/>
      <c r="D17" s="49"/>
      <c r="E17" s="12"/>
      <c r="F17" s="12"/>
      <c r="G17" s="12"/>
      <c r="H17" s="12"/>
      <c r="I17" s="12"/>
      <c r="J17" s="12"/>
      <c r="K17" s="12"/>
      <c r="L17" s="12"/>
      <c r="M17" s="12"/>
    </row>
    <row r="18" spans="1:16" x14ac:dyDescent="0.25">
      <c r="A18" s="22" t="s">
        <v>28</v>
      </c>
      <c r="B18" s="10"/>
      <c r="C18" s="46"/>
      <c r="D18" s="46"/>
      <c r="E18" s="47"/>
      <c r="I18" s="46"/>
      <c r="J18" s="46"/>
      <c r="M18" s="46"/>
    </row>
    <row r="19" spans="1:16" x14ac:dyDescent="0.25">
      <c r="A19" s="22" t="s">
        <v>29</v>
      </c>
      <c r="B19" s="10"/>
      <c r="C19" s="46"/>
      <c r="D19" s="46"/>
      <c r="E19" s="47"/>
      <c r="I19" s="46"/>
      <c r="J19" s="46"/>
      <c r="M19" s="46"/>
    </row>
    <row r="20" spans="1:16" x14ac:dyDescent="0.25">
      <c r="A20" s="22" t="s">
        <v>30</v>
      </c>
      <c r="B20" s="10">
        <v>185000</v>
      </c>
      <c r="C20" s="46"/>
      <c r="D20" s="41"/>
      <c r="E20" s="12"/>
      <c r="F20" s="12"/>
      <c r="G20" s="12"/>
      <c r="H20" s="12"/>
      <c r="I20" s="12"/>
      <c r="J20" s="12"/>
      <c r="K20" s="12"/>
      <c r="L20" s="12"/>
      <c r="M20" s="12"/>
      <c r="P20" s="45"/>
    </row>
    <row r="21" spans="1:16" x14ac:dyDescent="0.25">
      <c r="A21" s="22" t="s">
        <v>31</v>
      </c>
      <c r="B21" s="10">
        <v>0</v>
      </c>
      <c r="C21" s="46"/>
      <c r="D21" s="46"/>
      <c r="E21" s="47"/>
      <c r="H21" s="12"/>
      <c r="I21" s="46"/>
      <c r="J21" s="46"/>
      <c r="M21" s="46"/>
      <c r="P21" s="12"/>
    </row>
    <row r="22" spans="1:16" ht="30" x14ac:dyDescent="0.25">
      <c r="A22" s="22" t="s">
        <v>32</v>
      </c>
      <c r="B22" s="16">
        <v>600000</v>
      </c>
      <c r="C22" s="46"/>
      <c r="D22" s="49"/>
      <c r="E22" s="12"/>
      <c r="F22" s="12"/>
      <c r="G22" s="12"/>
      <c r="H22" s="12"/>
      <c r="I22" s="12"/>
      <c r="J22" s="12"/>
      <c r="K22" s="12"/>
      <c r="L22" s="12"/>
      <c r="M22" s="12"/>
      <c r="N22" s="50"/>
      <c r="O22" s="12"/>
      <c r="P22" s="12"/>
    </row>
    <row r="23" spans="1:16" x14ac:dyDescent="0.25">
      <c r="A23" s="22" t="s">
        <v>33</v>
      </c>
      <c r="B23" s="10">
        <v>500000</v>
      </c>
      <c r="C23" s="51"/>
      <c r="D23" s="41"/>
      <c r="E23" s="47"/>
      <c r="I23" s="46"/>
      <c r="J23" s="46"/>
      <c r="K23" s="12"/>
      <c r="L23" s="46"/>
      <c r="M23" s="46"/>
    </row>
    <row r="24" spans="1:16" x14ac:dyDescent="0.25">
      <c r="A24" s="22" t="s">
        <v>34</v>
      </c>
      <c r="B24" s="16">
        <v>650000</v>
      </c>
      <c r="C24" s="46"/>
      <c r="D24" s="49"/>
      <c r="E24" s="47"/>
      <c r="I24" s="46"/>
      <c r="J24" s="46"/>
      <c r="K24" s="12"/>
      <c r="M24" s="46"/>
    </row>
    <row r="25" spans="1:16" x14ac:dyDescent="0.25">
      <c r="A25" s="6" t="s">
        <v>35</v>
      </c>
      <c r="B25" s="15"/>
      <c r="C25" s="46"/>
      <c r="D25" s="46"/>
      <c r="E25" s="48"/>
      <c r="I25" s="46"/>
      <c r="J25" s="46"/>
      <c r="M25" s="46"/>
    </row>
    <row r="26" spans="1:16" x14ac:dyDescent="0.25">
      <c r="A26" s="22" t="s">
        <v>36</v>
      </c>
      <c r="B26" s="16">
        <v>7620000</v>
      </c>
      <c r="C26" s="46"/>
      <c r="D26" s="49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25">
      <c r="A27" s="22" t="s">
        <v>37</v>
      </c>
      <c r="B27" s="10">
        <v>8500000</v>
      </c>
      <c r="C27" s="46"/>
      <c r="D27" s="41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x14ac:dyDescent="0.25">
      <c r="A28" s="22" t="s">
        <v>38</v>
      </c>
      <c r="B28" s="16">
        <v>450000</v>
      </c>
      <c r="C28" s="46"/>
      <c r="D28" s="49"/>
      <c r="E28" s="12"/>
      <c r="F28" s="12"/>
      <c r="G28" s="12"/>
      <c r="H28" s="12"/>
      <c r="I28" s="12"/>
      <c r="J28" s="12"/>
      <c r="K28" s="12"/>
      <c r="L28" s="12"/>
      <c r="M28" s="12"/>
      <c r="P28" s="45"/>
    </row>
    <row r="29" spans="1:16" x14ac:dyDescent="0.25">
      <c r="A29" s="22" t="s">
        <v>39</v>
      </c>
      <c r="B29" s="10"/>
      <c r="C29" s="46"/>
      <c r="D29" s="46"/>
      <c r="E29" s="47"/>
      <c r="I29" s="46"/>
      <c r="J29" s="46"/>
      <c r="M29" s="46"/>
    </row>
    <row r="30" spans="1:16" x14ac:dyDescent="0.25">
      <c r="A30" s="22" t="s">
        <v>40</v>
      </c>
      <c r="B30" s="16">
        <v>2400000</v>
      </c>
      <c r="C30" s="46"/>
      <c r="D30" s="49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x14ac:dyDescent="0.25">
      <c r="A31" s="22" t="s">
        <v>41</v>
      </c>
      <c r="B31" s="10"/>
      <c r="C31" s="46"/>
      <c r="D31" s="46"/>
      <c r="E31" s="47"/>
      <c r="I31" s="46"/>
      <c r="J31" s="46"/>
      <c r="L31" s="46"/>
      <c r="M31" s="46"/>
      <c r="P31" s="12"/>
    </row>
    <row r="32" spans="1:16" x14ac:dyDescent="0.25">
      <c r="A32" s="22" t="s">
        <v>42</v>
      </c>
      <c r="B32" s="16">
        <v>2714000</v>
      </c>
      <c r="C32" s="46"/>
      <c r="D32" s="49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x14ac:dyDescent="0.25">
      <c r="A33" s="22" t="s">
        <v>43</v>
      </c>
      <c r="B33" s="10"/>
      <c r="C33" s="46"/>
      <c r="D33" s="46"/>
      <c r="E33" s="47"/>
      <c r="I33" s="46"/>
      <c r="J33" s="46"/>
      <c r="L33" s="46"/>
      <c r="M33" s="46"/>
    </row>
    <row r="34" spans="1:16" x14ac:dyDescent="0.25">
      <c r="A34" s="22" t="s">
        <v>44</v>
      </c>
      <c r="B34" s="34">
        <v>7700000</v>
      </c>
      <c r="C34" s="52"/>
      <c r="D34" s="52"/>
      <c r="E34" s="12"/>
      <c r="F34" s="12"/>
      <c r="G34" s="12"/>
      <c r="H34" s="12"/>
      <c r="I34" s="12"/>
      <c r="J34" s="12"/>
      <c r="K34" s="12"/>
      <c r="L34" s="12"/>
      <c r="M34" s="12"/>
      <c r="N34" s="53"/>
      <c r="O34" s="12"/>
      <c r="P34" s="12"/>
    </row>
    <row r="35" spans="1:16" x14ac:dyDescent="0.25">
      <c r="A35" s="6" t="s">
        <v>45</v>
      </c>
      <c r="B35" s="7"/>
      <c r="C35" s="46"/>
      <c r="D35" s="46"/>
      <c r="E35" s="48"/>
      <c r="J35" s="46"/>
      <c r="L35" s="46"/>
      <c r="M35" s="46"/>
    </row>
    <row r="36" spans="1:16" x14ac:dyDescent="0.25">
      <c r="A36" s="22" t="s">
        <v>46</v>
      </c>
      <c r="B36" s="18"/>
      <c r="C36" s="46"/>
      <c r="D36" s="46"/>
      <c r="E36" s="47"/>
      <c r="J36" s="46"/>
      <c r="L36" s="46"/>
      <c r="M36" s="46"/>
    </row>
    <row r="37" spans="1:16" x14ac:dyDescent="0.25">
      <c r="A37" s="22" t="s">
        <v>47</v>
      </c>
      <c r="B37" s="18"/>
      <c r="C37" s="46"/>
      <c r="D37" s="46"/>
      <c r="E37" s="47"/>
      <c r="J37" s="46"/>
      <c r="L37" s="46"/>
      <c r="M37" s="46"/>
    </row>
    <row r="38" spans="1:16" x14ac:dyDescent="0.25">
      <c r="A38" s="22" t="s">
        <v>48</v>
      </c>
      <c r="B38" s="18"/>
      <c r="C38" s="46"/>
      <c r="D38" s="46"/>
      <c r="E38" s="47"/>
      <c r="J38" s="46"/>
      <c r="L38" s="46"/>
      <c r="M38" s="46"/>
    </row>
    <row r="39" spans="1:16" x14ac:dyDescent="0.25">
      <c r="A39" s="22" t="s">
        <v>49</v>
      </c>
      <c r="B39" s="18"/>
      <c r="C39" s="46"/>
      <c r="D39" s="46"/>
      <c r="E39" s="47"/>
      <c r="J39" s="46"/>
      <c r="L39" s="46"/>
      <c r="M39" s="46"/>
    </row>
    <row r="40" spans="1:16" x14ac:dyDescent="0.25">
      <c r="A40" s="22" t="s">
        <v>50</v>
      </c>
      <c r="B40" s="18"/>
      <c r="C40" s="46"/>
      <c r="D40" s="46"/>
      <c r="E40" s="47"/>
      <c r="J40" s="46"/>
      <c r="L40" s="46"/>
      <c r="M40" s="46"/>
    </row>
    <row r="41" spans="1:16" x14ac:dyDescent="0.25">
      <c r="A41" s="22" t="s">
        <v>51</v>
      </c>
      <c r="B41" s="18"/>
      <c r="C41" s="46"/>
      <c r="D41" s="46"/>
      <c r="E41" s="47"/>
      <c r="J41" s="46"/>
      <c r="L41" s="46"/>
      <c r="M41" s="46"/>
    </row>
    <row r="42" spans="1:16" x14ac:dyDescent="0.25">
      <c r="A42" s="22" t="s">
        <v>52</v>
      </c>
      <c r="B42" s="18"/>
      <c r="C42" s="46"/>
      <c r="D42" s="46"/>
      <c r="E42" s="47"/>
      <c r="J42" s="46"/>
      <c r="L42" s="46"/>
      <c r="M42" s="46"/>
    </row>
    <row r="43" spans="1:16" x14ac:dyDescent="0.25">
      <c r="A43" s="6" t="s">
        <v>53</v>
      </c>
      <c r="B43" s="7"/>
      <c r="C43" s="46"/>
      <c r="D43" s="46"/>
      <c r="E43" s="48"/>
      <c r="J43" s="46"/>
      <c r="L43" s="46"/>
      <c r="M43" s="46"/>
    </row>
    <row r="44" spans="1:16" x14ac:dyDescent="0.25">
      <c r="A44" s="22" t="s">
        <v>54</v>
      </c>
      <c r="B44" s="18"/>
      <c r="C44" s="46"/>
      <c r="D44" s="46"/>
      <c r="E44" s="47"/>
      <c r="J44" s="46"/>
      <c r="L44" s="46"/>
      <c r="M44" s="46"/>
    </row>
    <row r="45" spans="1:16" x14ac:dyDescent="0.25">
      <c r="A45" s="22" t="s">
        <v>55</v>
      </c>
      <c r="B45" s="18"/>
      <c r="C45" s="46"/>
      <c r="D45" s="46"/>
      <c r="E45" s="47"/>
      <c r="J45" s="46"/>
      <c r="L45" s="46"/>
      <c r="M45" s="46"/>
    </row>
    <row r="46" spans="1:16" x14ac:dyDescent="0.25">
      <c r="A46" s="22" t="s">
        <v>56</v>
      </c>
      <c r="B46" s="18"/>
      <c r="C46" s="46"/>
      <c r="D46" s="46"/>
      <c r="E46" s="47"/>
      <c r="J46" s="46"/>
      <c r="L46" s="46"/>
      <c r="M46" s="46"/>
    </row>
    <row r="47" spans="1:16" x14ac:dyDescent="0.25">
      <c r="A47" s="22" t="s">
        <v>57</v>
      </c>
      <c r="B47" s="18"/>
      <c r="C47" s="46"/>
      <c r="D47" s="46"/>
      <c r="E47" s="47"/>
      <c r="J47" s="46"/>
      <c r="L47" s="46"/>
      <c r="M47" s="46"/>
    </row>
    <row r="48" spans="1:16" x14ac:dyDescent="0.25">
      <c r="A48" s="22" t="s">
        <v>58</v>
      </c>
      <c r="B48" s="18"/>
      <c r="C48" s="46"/>
      <c r="D48" s="46"/>
      <c r="E48" s="47"/>
      <c r="J48" s="46"/>
      <c r="L48" s="46"/>
      <c r="M48" s="46"/>
    </row>
    <row r="49" spans="1:16" x14ac:dyDescent="0.25">
      <c r="A49" s="22" t="s">
        <v>59</v>
      </c>
      <c r="B49" s="18"/>
      <c r="C49" s="46"/>
      <c r="D49" s="46"/>
      <c r="E49" s="47"/>
      <c r="J49" s="46"/>
      <c r="L49" s="46"/>
      <c r="M49" s="46"/>
    </row>
    <row r="50" spans="1:16" x14ac:dyDescent="0.25">
      <c r="A50" s="22" t="s">
        <v>60</v>
      </c>
      <c r="B50" s="18"/>
      <c r="C50" s="46"/>
      <c r="D50" s="46"/>
      <c r="E50" s="47"/>
      <c r="J50" s="46"/>
      <c r="L50" s="46"/>
      <c r="M50" s="46"/>
    </row>
    <row r="51" spans="1:16" x14ac:dyDescent="0.25">
      <c r="A51" s="6" t="s">
        <v>61</v>
      </c>
      <c r="B51" s="7"/>
      <c r="C51" s="46"/>
      <c r="D51" s="46"/>
      <c r="E51" s="48"/>
      <c r="J51" s="46"/>
      <c r="L51" s="46"/>
      <c r="M51" s="46"/>
    </row>
    <row r="52" spans="1:16" x14ac:dyDescent="0.25">
      <c r="A52" s="22" t="s">
        <v>62</v>
      </c>
      <c r="B52" s="32">
        <v>700000</v>
      </c>
      <c r="C52" s="54"/>
      <c r="D52" s="55"/>
      <c r="E52" s="56"/>
      <c r="F52" s="54"/>
      <c r="G52" s="54"/>
      <c r="H52" s="50"/>
      <c r="I52" s="50"/>
      <c r="J52" s="50"/>
      <c r="K52" s="50"/>
      <c r="L52" s="50"/>
      <c r="M52" s="50"/>
      <c r="N52" s="50"/>
      <c r="O52" s="12"/>
      <c r="P52" s="45"/>
    </row>
    <row r="53" spans="1:16" x14ac:dyDescent="0.25">
      <c r="A53" s="22" t="s">
        <v>63</v>
      </c>
      <c r="B53" s="19">
        <v>0</v>
      </c>
      <c r="C53" s="54"/>
      <c r="D53" s="54"/>
      <c r="E53" s="56"/>
      <c r="F53" s="54"/>
      <c r="G53" s="54"/>
      <c r="H53" s="50"/>
      <c r="I53" s="50"/>
      <c r="J53" s="50"/>
      <c r="K53" s="50"/>
      <c r="L53" s="50"/>
      <c r="M53" s="50"/>
      <c r="N53" s="50"/>
      <c r="O53" s="12"/>
      <c r="P53" s="50"/>
    </row>
    <row r="54" spans="1:16" x14ac:dyDescent="0.25">
      <c r="A54" s="22" t="s">
        <v>64</v>
      </c>
      <c r="B54" s="18"/>
      <c r="C54" s="46"/>
      <c r="D54" s="46"/>
      <c r="E54" s="47"/>
      <c r="J54" s="46"/>
      <c r="L54" s="46"/>
      <c r="M54" s="46"/>
    </row>
    <row r="55" spans="1:16" x14ac:dyDescent="0.25">
      <c r="A55" s="22" t="s">
        <v>65</v>
      </c>
      <c r="B55" s="33">
        <v>250000</v>
      </c>
      <c r="C55" s="46"/>
      <c r="D55" s="57"/>
      <c r="E55" s="47"/>
      <c r="J55" s="46"/>
      <c r="L55" s="46"/>
      <c r="M55" s="46"/>
    </row>
    <row r="56" spans="1:16" x14ac:dyDescent="0.25">
      <c r="A56" s="22" t="s">
        <v>66</v>
      </c>
      <c r="B56" s="18"/>
      <c r="C56" s="46"/>
      <c r="D56" s="46"/>
      <c r="E56" s="47"/>
      <c r="H56" s="12"/>
      <c r="J56" s="46"/>
      <c r="K56" s="12"/>
      <c r="L56" s="46"/>
      <c r="M56" s="46"/>
    </row>
    <row r="57" spans="1:16" x14ac:dyDescent="0.25">
      <c r="A57" s="22" t="s">
        <v>67</v>
      </c>
      <c r="B57" s="18"/>
      <c r="C57" s="46"/>
      <c r="D57" s="46"/>
      <c r="E57" s="47"/>
      <c r="J57" s="46"/>
      <c r="L57" s="46"/>
      <c r="M57" s="46"/>
    </row>
    <row r="58" spans="1:16" x14ac:dyDescent="0.25">
      <c r="A58" s="22" t="s">
        <v>68</v>
      </c>
      <c r="B58" s="18"/>
      <c r="C58" s="46"/>
      <c r="D58" s="46"/>
      <c r="E58" s="47"/>
      <c r="J58" s="46"/>
      <c r="L58" s="46"/>
      <c r="M58" s="46"/>
    </row>
    <row r="59" spans="1:16" x14ac:dyDescent="0.25">
      <c r="A59" s="22" t="s">
        <v>69</v>
      </c>
      <c r="B59" s="18"/>
      <c r="C59" s="46"/>
      <c r="D59" s="46"/>
      <c r="E59" s="47"/>
      <c r="J59" s="46"/>
      <c r="L59" s="46"/>
      <c r="M59" s="46"/>
    </row>
    <row r="60" spans="1:16" x14ac:dyDescent="0.25">
      <c r="A60" s="22" t="s">
        <v>70</v>
      </c>
      <c r="B60" s="18"/>
      <c r="C60" s="46"/>
      <c r="D60" s="46"/>
      <c r="E60" s="47"/>
      <c r="J60" s="46"/>
      <c r="L60" s="46"/>
      <c r="M60" s="46"/>
    </row>
    <row r="61" spans="1:16" x14ac:dyDescent="0.25">
      <c r="A61" s="6" t="s">
        <v>71</v>
      </c>
      <c r="B61" s="7"/>
      <c r="C61" s="46"/>
      <c r="D61" s="46"/>
      <c r="E61" s="48"/>
      <c r="J61" s="46"/>
      <c r="L61" s="46"/>
      <c r="M61" s="46"/>
    </row>
    <row r="62" spans="1:16" x14ac:dyDescent="0.25">
      <c r="A62" s="22" t="s">
        <v>72</v>
      </c>
      <c r="B62" s="18"/>
      <c r="C62" s="46"/>
      <c r="D62" s="46"/>
      <c r="E62" s="47"/>
      <c r="J62" s="46"/>
      <c r="L62" s="46"/>
      <c r="M62" s="46"/>
    </row>
    <row r="63" spans="1:16" x14ac:dyDescent="0.25">
      <c r="A63" s="22" t="s">
        <v>73</v>
      </c>
      <c r="B63" s="18"/>
      <c r="C63" s="46"/>
      <c r="D63" s="46"/>
      <c r="E63" s="47"/>
      <c r="J63" s="46"/>
      <c r="L63" s="46"/>
      <c r="M63" s="46"/>
    </row>
    <row r="64" spans="1:16" x14ac:dyDescent="0.25">
      <c r="A64" s="22" t="s">
        <v>74</v>
      </c>
      <c r="B64" s="18"/>
      <c r="C64" s="46"/>
      <c r="D64" s="46"/>
      <c r="E64" s="47"/>
      <c r="J64" s="46"/>
      <c r="L64" s="46"/>
      <c r="M64" s="46"/>
    </row>
    <row r="65" spans="1:16" ht="30" x14ac:dyDescent="0.25">
      <c r="A65" s="22" t="s">
        <v>75</v>
      </c>
      <c r="B65" s="18"/>
      <c r="C65" s="46"/>
      <c r="D65" s="46"/>
      <c r="E65" s="47"/>
      <c r="J65" s="46"/>
      <c r="L65" s="46"/>
      <c r="M65" s="46"/>
    </row>
    <row r="66" spans="1:16" x14ac:dyDescent="0.25">
      <c r="A66" s="6" t="s">
        <v>76</v>
      </c>
      <c r="B66" s="7"/>
      <c r="C66" s="46"/>
      <c r="D66" s="46"/>
      <c r="E66" s="48"/>
      <c r="J66" s="46"/>
      <c r="L66" s="46"/>
      <c r="M66" s="46"/>
    </row>
    <row r="67" spans="1:16" x14ac:dyDescent="0.25">
      <c r="A67" s="22" t="s">
        <v>77</v>
      </c>
      <c r="B67" s="18"/>
      <c r="C67" s="46"/>
      <c r="D67" s="46"/>
      <c r="E67" s="47"/>
      <c r="J67" s="46"/>
      <c r="L67" s="46"/>
      <c r="M67" s="46"/>
    </row>
    <row r="68" spans="1:16" x14ac:dyDescent="0.25">
      <c r="A68" s="22" t="s">
        <v>78</v>
      </c>
      <c r="B68" s="18"/>
      <c r="C68" s="46"/>
      <c r="D68" s="46"/>
      <c r="E68" s="47"/>
      <c r="J68" s="46"/>
      <c r="L68" s="46"/>
      <c r="M68" s="46"/>
    </row>
    <row r="69" spans="1:16" x14ac:dyDescent="0.25">
      <c r="A69" s="6" t="s">
        <v>79</v>
      </c>
      <c r="B69" s="7"/>
      <c r="C69" s="46"/>
      <c r="D69" s="46"/>
      <c r="E69" s="48"/>
      <c r="J69" s="46"/>
      <c r="L69" s="46"/>
      <c r="M69" s="46"/>
    </row>
    <row r="70" spans="1:16" x14ac:dyDescent="0.25">
      <c r="A70" s="22" t="s">
        <v>80</v>
      </c>
      <c r="B70" s="18"/>
      <c r="C70" s="46"/>
      <c r="D70" s="46"/>
      <c r="E70" s="47"/>
      <c r="J70" s="46"/>
      <c r="L70" s="46"/>
      <c r="M70" s="46"/>
    </row>
    <row r="71" spans="1:16" x14ac:dyDescent="0.25">
      <c r="A71" s="22" t="s">
        <v>81</v>
      </c>
      <c r="B71" s="18"/>
      <c r="C71" s="46"/>
      <c r="D71" s="46"/>
      <c r="E71" s="47"/>
      <c r="J71" s="46"/>
      <c r="L71" s="46"/>
      <c r="M71" s="46"/>
    </row>
    <row r="72" spans="1:16" x14ac:dyDescent="0.25">
      <c r="A72" s="22" t="s">
        <v>82</v>
      </c>
      <c r="B72" s="18"/>
      <c r="C72" s="46"/>
      <c r="D72" s="46"/>
      <c r="E72" s="47"/>
      <c r="J72" s="46"/>
      <c r="L72" s="46"/>
      <c r="M72" s="46"/>
    </row>
    <row r="73" spans="1:16" x14ac:dyDescent="0.25">
      <c r="A73" s="20" t="s">
        <v>83</v>
      </c>
      <c r="B73" s="21"/>
      <c r="C73" s="28"/>
      <c r="D73" s="28"/>
      <c r="E73" s="28"/>
      <c r="F73" s="28"/>
      <c r="G73" s="28"/>
      <c r="H73" s="28"/>
      <c r="I73" s="28"/>
      <c r="J73" s="58"/>
      <c r="K73" s="28"/>
      <c r="L73" s="58"/>
      <c r="M73" s="58"/>
      <c r="N73" s="28"/>
      <c r="O73" s="28"/>
      <c r="P73" s="28"/>
    </row>
    <row r="74" spans="1:16" x14ac:dyDescent="0.25">
      <c r="A74" s="22"/>
      <c r="B74" s="23"/>
      <c r="E74" s="47"/>
      <c r="J74" s="46"/>
      <c r="L74" s="46"/>
      <c r="M74" s="46"/>
    </row>
    <row r="75" spans="1:16" x14ac:dyDescent="0.25">
      <c r="A75" s="4" t="s">
        <v>84</v>
      </c>
      <c r="B75" s="24"/>
      <c r="C75" s="48"/>
      <c r="D75" s="48"/>
      <c r="E75" s="48"/>
      <c r="F75" s="48"/>
      <c r="G75" s="48"/>
      <c r="H75" s="48"/>
      <c r="I75" s="48"/>
      <c r="J75" s="59"/>
      <c r="K75" s="48"/>
      <c r="L75" s="59"/>
      <c r="M75" s="59"/>
      <c r="N75" s="48"/>
      <c r="O75" s="48"/>
      <c r="P75" s="48"/>
    </row>
    <row r="76" spans="1:16" x14ac:dyDescent="0.25">
      <c r="A76" s="6" t="s">
        <v>85</v>
      </c>
      <c r="B76" s="24"/>
      <c r="E76" s="48"/>
      <c r="J76" s="46"/>
      <c r="L76" s="46"/>
      <c r="M76" s="46"/>
    </row>
    <row r="77" spans="1:16" x14ac:dyDescent="0.25">
      <c r="A77" s="22" t="s">
        <v>86</v>
      </c>
      <c r="B77" s="25"/>
      <c r="E77" s="47"/>
      <c r="J77" s="46"/>
      <c r="L77" s="46"/>
      <c r="M77" s="46"/>
    </row>
    <row r="78" spans="1:16" x14ac:dyDescent="0.25">
      <c r="A78" s="22" t="s">
        <v>87</v>
      </c>
      <c r="B78" s="25"/>
      <c r="E78" s="47"/>
      <c r="J78" s="46"/>
      <c r="L78" s="46"/>
      <c r="M78" s="46"/>
    </row>
    <row r="79" spans="1:16" x14ac:dyDescent="0.25">
      <c r="A79" s="6" t="s">
        <v>88</v>
      </c>
      <c r="B79" s="24"/>
      <c r="E79" s="48"/>
      <c r="J79" s="46"/>
      <c r="L79" s="46"/>
      <c r="M79" s="46"/>
    </row>
    <row r="80" spans="1:16" x14ac:dyDescent="0.25">
      <c r="A80" s="22" t="s">
        <v>89</v>
      </c>
      <c r="B80" s="25"/>
      <c r="E80" s="47"/>
      <c r="J80" s="46"/>
      <c r="L80" s="46"/>
      <c r="M80" s="46"/>
    </row>
    <row r="81" spans="1:16" x14ac:dyDescent="0.25">
      <c r="A81" s="22" t="s">
        <v>90</v>
      </c>
      <c r="B81" s="25"/>
      <c r="E81" s="47"/>
      <c r="J81" s="46"/>
      <c r="L81" s="46"/>
      <c r="M81" s="46"/>
    </row>
    <row r="82" spans="1:16" x14ac:dyDescent="0.25">
      <c r="A82" s="6" t="s">
        <v>91</v>
      </c>
      <c r="B82" s="24"/>
      <c r="E82" s="48"/>
      <c r="J82" s="46"/>
      <c r="L82" s="46"/>
      <c r="M82" s="46"/>
      <c r="P82" s="12"/>
    </row>
    <row r="83" spans="1:16" x14ac:dyDescent="0.25">
      <c r="A83" s="22" t="s">
        <v>92</v>
      </c>
      <c r="B83" s="25"/>
      <c r="E83" s="47"/>
      <c r="J83" s="46"/>
      <c r="L83" s="46"/>
      <c r="M83" s="46"/>
    </row>
    <row r="84" spans="1:16" x14ac:dyDescent="0.25">
      <c r="A84" s="20" t="s">
        <v>93</v>
      </c>
      <c r="B84" s="21"/>
      <c r="C84" s="28"/>
      <c r="D84" s="28"/>
      <c r="E84" s="28"/>
      <c r="F84" s="28"/>
      <c r="G84" s="28"/>
      <c r="H84" s="28"/>
      <c r="I84" s="28"/>
      <c r="J84" s="58"/>
      <c r="K84" s="28"/>
      <c r="L84" s="58"/>
      <c r="M84" s="58"/>
      <c r="N84" s="28"/>
      <c r="O84" s="28"/>
      <c r="P84" s="28"/>
    </row>
    <row r="85" spans="1:16" x14ac:dyDescent="0.25">
      <c r="B85" s="14"/>
      <c r="J85" s="46"/>
      <c r="L85" s="46"/>
      <c r="M85" s="46"/>
    </row>
    <row r="86" spans="1:16" ht="15.75" x14ac:dyDescent="0.25">
      <c r="A86" s="26" t="s">
        <v>94</v>
      </c>
      <c r="B86" s="35">
        <v>93076099</v>
      </c>
      <c r="C86" s="28"/>
      <c r="D86" s="60"/>
      <c r="E86" s="61"/>
      <c r="F86" s="28"/>
      <c r="G86" s="28"/>
      <c r="H86" s="28"/>
      <c r="I86" s="28"/>
      <c r="J86" s="58"/>
      <c r="K86" s="28"/>
      <c r="L86" s="58"/>
      <c r="M86" s="58"/>
      <c r="N86" s="28"/>
      <c r="O86" s="28"/>
      <c r="P86" s="28"/>
    </row>
    <row r="87" spans="1:16" x14ac:dyDescent="0.25">
      <c r="A87" s="40" t="s">
        <v>103</v>
      </c>
      <c r="B87" s="27"/>
      <c r="C87" s="27"/>
      <c r="E87" s="28"/>
      <c r="F87" s="28"/>
      <c r="G87" s="28"/>
      <c r="H87" s="28"/>
      <c r="I87" s="30"/>
      <c r="J87" s="27"/>
      <c r="K87" s="27"/>
      <c r="L87" s="27"/>
      <c r="M87" s="27"/>
      <c r="N87" s="27"/>
      <c r="O87" s="28"/>
      <c r="P87" s="28"/>
    </row>
    <row r="88" spans="1:16" x14ac:dyDescent="0.25">
      <c r="A88" s="40"/>
      <c r="B88" s="27"/>
      <c r="C88" s="27"/>
      <c r="E88" s="28"/>
      <c r="F88" s="28"/>
      <c r="G88" s="28"/>
      <c r="H88" s="28"/>
      <c r="I88" s="30"/>
      <c r="J88" s="27"/>
      <c r="K88" s="27"/>
      <c r="L88" s="27"/>
      <c r="M88" s="27"/>
      <c r="N88" s="27"/>
      <c r="O88" s="28"/>
      <c r="P88" s="28"/>
    </row>
    <row r="89" spans="1:16" ht="15.75" x14ac:dyDescent="0.25">
      <c r="A89" s="29"/>
      <c r="B89" s="29"/>
      <c r="C89" s="28"/>
      <c r="D89" s="28"/>
      <c r="E89" s="28"/>
      <c r="F89" s="28"/>
      <c r="G89" s="28"/>
      <c r="H89" s="28"/>
      <c r="I89" s="30"/>
      <c r="J89" s="27"/>
      <c r="K89" s="27"/>
      <c r="L89" s="27"/>
      <c r="M89" s="27"/>
      <c r="N89" s="27"/>
      <c r="O89" s="28"/>
      <c r="P89" s="28"/>
    </row>
    <row r="90" spans="1:16" ht="15.75" x14ac:dyDescent="0.25">
      <c r="A90" s="29"/>
      <c r="B90" s="29"/>
      <c r="C90" s="28"/>
      <c r="D90" s="28"/>
      <c r="E90" s="28"/>
      <c r="F90" s="28"/>
      <c r="G90" s="28"/>
      <c r="H90" s="28"/>
      <c r="I90" s="30"/>
      <c r="J90" s="27"/>
      <c r="K90" s="27"/>
      <c r="L90" s="27"/>
      <c r="M90" s="27"/>
      <c r="N90" s="27"/>
      <c r="O90" s="28"/>
      <c r="P90" s="28"/>
    </row>
    <row r="91" spans="1:16" x14ac:dyDescent="0.25">
      <c r="I91" s="30"/>
      <c r="J91" s="27"/>
      <c r="K91" s="27"/>
      <c r="L91" s="27"/>
      <c r="M91" s="27"/>
      <c r="N91" s="27"/>
    </row>
    <row r="93" spans="1:16" x14ac:dyDescent="0.25">
      <c r="A93" s="39" t="s">
        <v>95</v>
      </c>
    </row>
    <row r="94" spans="1:16" x14ac:dyDescent="0.25">
      <c r="A94" s="39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cp:lastPrinted>2022-11-07T17:48:13Z</cp:lastPrinted>
  <dcterms:created xsi:type="dcterms:W3CDTF">2022-02-01T17:49:31Z</dcterms:created>
  <dcterms:modified xsi:type="dcterms:W3CDTF">2023-12-07T17:29:05Z</dcterms:modified>
</cp:coreProperties>
</file>