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1\Desktop\ejecucion mensual\EJECUCION 2022\"/>
    </mc:Choice>
  </mc:AlternateContent>
  <bookViews>
    <workbookView xWindow="480" yWindow="360" windowWidth="19815" windowHeight="7650"/>
  </bookViews>
  <sheets>
    <sheet name="Hoja1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P73" i="1" l="1"/>
  <c r="P9" i="1"/>
  <c r="P15" i="1"/>
  <c r="P25" i="1"/>
  <c r="O73" i="1" l="1"/>
  <c r="O25" i="1"/>
  <c r="Q16" i="1"/>
  <c r="O15" i="1"/>
  <c r="O9" i="1"/>
  <c r="Q34" i="1" l="1"/>
  <c r="Q32" i="1"/>
  <c r="Q30" i="1"/>
  <c r="Q28" i="1"/>
  <c r="Q27" i="1"/>
  <c r="Q26" i="1"/>
  <c r="Q25" i="1"/>
  <c r="Q22" i="1"/>
  <c r="Q21" i="1"/>
  <c r="Q18" i="1"/>
  <c r="Q17" i="1"/>
  <c r="Q14" i="1"/>
  <c r="Q11" i="1"/>
  <c r="Q10" i="1"/>
  <c r="Q51" i="1"/>
  <c r="Q15" i="1"/>
  <c r="Q9" i="1"/>
  <c r="Q73" i="1" l="1"/>
  <c r="Q52" i="1"/>
  <c r="Q29" i="1"/>
  <c r="Q24" i="1"/>
  <c r="Q23" i="1"/>
  <c r="Q20" i="1"/>
  <c r="Q19" i="1"/>
  <c r="C34" i="1"/>
  <c r="C32" i="1"/>
  <c r="C30" i="1"/>
  <c r="C28" i="1"/>
  <c r="C27" i="1"/>
  <c r="C14" i="1"/>
  <c r="C10" i="1"/>
  <c r="N25" i="1" l="1"/>
  <c r="N9" i="1"/>
  <c r="N73" i="1" l="1"/>
  <c r="M25" i="1"/>
  <c r="M9" i="1"/>
  <c r="M73" i="1" l="1"/>
  <c r="K51" i="1"/>
  <c r="L25" i="1"/>
  <c r="K25" i="1"/>
  <c r="J25" i="1"/>
  <c r="I25" i="1"/>
  <c r="H25" i="1"/>
  <c r="G25" i="1"/>
  <c r="F25" i="1"/>
  <c r="E25" i="1"/>
  <c r="L15" i="1"/>
  <c r="K15" i="1"/>
  <c r="J15" i="1"/>
  <c r="I15" i="1"/>
  <c r="H15" i="1"/>
  <c r="G15" i="1"/>
  <c r="F15" i="1"/>
  <c r="E9" i="1"/>
  <c r="L9" i="1"/>
  <c r="K9" i="1"/>
  <c r="J9" i="1"/>
  <c r="I9" i="1"/>
  <c r="H9" i="1"/>
  <c r="G9" i="1"/>
  <c r="F9" i="1"/>
  <c r="K85" i="1" l="1"/>
  <c r="L85" i="1" l="1"/>
  <c r="J85" i="1" l="1"/>
  <c r="I85" i="1" l="1"/>
  <c r="H85" i="1" l="1"/>
  <c r="F85" i="1" l="1"/>
  <c r="Q85" i="1"/>
</calcChain>
</file>

<file path=xl/sharedStrings.xml><?xml version="1.0" encoding="utf-8"?>
<sst xmlns="http://schemas.openxmlformats.org/spreadsheetml/2006/main" count="201" uniqueCount="112">
  <si>
    <t>Ministerio Administrativo de la Presidencia</t>
  </si>
  <si>
    <t>Cetro de Operaciones de Emergencias COE</t>
  </si>
  <si>
    <t xml:space="preserve">Ejecución de Gastos y Aplicaciones Financieras </t>
  </si>
  <si>
    <t>En RD$</t>
  </si>
  <si>
    <t>Detalle</t>
  </si>
  <si>
    <t>Presupuesto Aprobado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</si>
  <si>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</si>
  <si>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</si>
  <si>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</si>
  <si>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</si>
  <si>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</si>
  <si>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</si>
  <si>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</si>
  <si>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</si>
  <si>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</si>
  <si>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</si>
  <si>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</si>
  <si>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</si>
  <si>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</si>
  <si>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</si>
  <si>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</si>
  <si>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</si>
  <si>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</si>
  <si>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</si>
  <si>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</si>
  <si>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</si>
  <si>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</si>
  <si>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</si>
  <si>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</si>
  <si>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</si>
  <si>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</si>
  <si>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</si>
  <si>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</si>
  <si>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</si>
  <si>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</si>
  <si>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</si>
  <si>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</si>
  <si>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</si>
  <si>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</si>
  <si>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</si>
  <si>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</si>
  <si>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</si>
  <si>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</si>
  <si>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</si>
  <si>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</si>
  <si>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</si>
  <si>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</si>
  <si>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</si>
  <si>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</si>
  <si>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</si>
  <si>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</si>
  <si>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</si>
  <si>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</si>
  <si>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</si>
  <si>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</si>
  <si>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</si>
  <si>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</si>
  <si>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</si>
  <si>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</si>
  <si>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</si>
  <si>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</si>
  <si>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</si>
  <si>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</si>
  <si>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</si>
  <si>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</si>
  <si>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</si>
  <si>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</si>
  <si>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</si>
  <si>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</si>
  <si>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</si>
  <si>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</si>
  <si>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</si>
  <si>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</si>
  <si>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</si>
  <si>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</si>
  <si>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</si>
  <si>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</si>
  <si>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</si>
  <si>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</si>
  <si>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</si>
  <si>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</si>
  <si>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</si>
  <si>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</si>
  <si>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</si>
  <si>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</si>
  <si>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</si>
  <si>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</si>
  <si>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</si>
  <si>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</si>
  <si>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</si>
  <si>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</si>
  <si>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</si>
  <si>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</si>
  <si>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</si>
  <si>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</si>
  <si>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Victor Jose Suero Noboa</t>
  </si>
  <si>
    <t>Encargado Presupuesto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</si>
  <si>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</si>
  <si>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</si>
  <si>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</si>
  <si>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</si>
  <si>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</si>
  <si>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Año [2022]</t>
  </si>
  <si>
    <t>Fecha de registro: hasta el [01] de [Enero] del [2022]</t>
  </si>
  <si>
    <t xml:space="preserve">Presupuesto de Gastos y Aplicaciones Financieras </t>
  </si>
  <si>
    <t>-</t>
  </si>
  <si>
    <t>Presupuesto Modificado</t>
  </si>
  <si>
    <t>Presupuesto Vigente</t>
  </si>
  <si>
    <t>Gastos Devengado</t>
  </si>
  <si>
    <t>Total</t>
  </si>
  <si>
    <t>Fecha de registro: hasta el [31] de [Diciembre] del [2022]</t>
  </si>
  <si>
    <t>Fecha de imputación: [01] de [Diciembre] del [2022]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</si>
</sst>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[Red]#,##0.00"/>
    <numFmt numFmtId="165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4">
    <xf numFmtId="0" fontId="0" fillId="0" borderId="0" xfId="0"/>
    <xf numFmtId="0" fontId="0" fillId="0" borderId="0" xfId="0" applyBorder="1"/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3" fontId="2" fillId="0" borderId="3" xfId="1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164" fontId="2" fillId="0" borderId="4" xfId="0" applyNumberFormat="1" applyFont="1" applyBorder="1" applyAlignment="1">
      <alignment horizontal="left" vertical="center" wrapText="1"/>
    </xf>
    <xf numFmtId="43" fontId="2" fillId="0" borderId="4" xfId="1" applyFont="1" applyBorder="1" applyAlignment="1">
      <alignment vertical="center" wrapText="1"/>
    </xf>
    <xf numFmtId="0" fontId="0" fillId="0" borderId="0" xfId="0" applyAlignment="1">
      <alignment horizontal="left" vertical="center" wrapText="1" indent="2"/>
    </xf>
    <xf numFmtId="164" fontId="0" fillId="0" borderId="4" xfId="0" applyNumberFormat="1" applyBorder="1" applyAlignment="1">
      <alignment horizontal="right" vertical="center" wrapText="1"/>
    </xf>
    <xf numFmtId="4" fontId="0" fillId="0" borderId="4" xfId="0" applyNumberFormat="1" applyBorder="1"/>
    <xf numFmtId="4" fontId="0" fillId="0" borderId="0" xfId="0" applyNumberFormat="1"/>
    <xf numFmtId="164" fontId="0" fillId="0" borderId="4" xfId="0" applyNumberFormat="1" applyBorder="1"/>
    <xf numFmtId="0" fontId="0" fillId="0" borderId="4" xfId="0" applyBorder="1"/>
    <xf numFmtId="164" fontId="0" fillId="0" borderId="4" xfId="0" applyNumberFormat="1" applyFill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 wrapText="1"/>
    </xf>
    <xf numFmtId="164" fontId="0" fillId="0" borderId="4" xfId="0" applyNumberFormat="1" applyBorder="1" applyAlignment="1">
      <alignment horizontal="right" wrapText="1"/>
    </xf>
    <xf numFmtId="2" fontId="0" fillId="0" borderId="4" xfId="0" applyNumberFormat="1" applyBorder="1"/>
    <xf numFmtId="164" fontId="0" fillId="0" borderId="4" xfId="0" applyNumberFormat="1" applyBorder="1" applyAlignment="1">
      <alignment horizontal="left" vertical="center" wrapText="1" indent="2"/>
    </xf>
    <xf numFmtId="2" fontId="0" fillId="0" borderId="4" xfId="0" applyNumberFormat="1" applyBorder="1" applyAlignment="1">
      <alignment horizontal="right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4" fillId="2" borderId="6" xfId="0" applyFont="1" applyFill="1" applyBorder="1" applyAlignment="1">
      <alignment horizontal="left" vertical="center" wrapText="1"/>
    </xf>
    <xf numFmtId="4" fontId="5" fillId="0" borderId="0" xfId="0" applyNumberFormat="1" applyFont="1"/>
    <xf numFmtId="165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43" fontId="0" fillId="0" borderId="4" xfId="1" applyFont="1" applyBorder="1" applyAlignment="1">
      <alignment horizontal="right" wrapText="1"/>
    </xf>
    <xf numFmtId="164" fontId="0" fillId="0" borderId="4" xfId="0" applyNumberFormat="1" applyBorder="1" applyAlignment="1">
      <alignment wrapText="1"/>
    </xf>
    <xf numFmtId="164" fontId="0" fillId="0" borderId="4" xfId="0" applyNumberFormat="1" applyBorder="1" applyAlignment="1">
      <alignment horizontal="right"/>
    </xf>
    <xf numFmtId="164" fontId="2" fillId="4" borderId="8" xfId="0" applyNumberFormat="1" applyFont="1" applyFill="1" applyBorder="1" applyAlignment="1">
      <alignment horizontal="left" vertical="center" wrapText="1" indent="2"/>
    </xf>
    <xf numFmtId="0" fontId="0" fillId="0" borderId="0" xfId="0" applyAlignment="1">
      <alignment horizontal="center"/>
    </xf>
    <xf numFmtId="0" fontId="0" fillId="0" borderId="0" xfId="0" applyAlignment="1"/>
    <xf numFmtId="0" fontId="4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4" fontId="5" fillId="0" borderId="0" xfId="0" applyNumberFormat="1" applyFont="1" applyAlignment="1">
      <alignment horizontal="left" wrapText="1"/>
    </xf>
    <xf numFmtId="164" fontId="0" fillId="0" borderId="0" xfId="0" applyNumberFormat="1" applyFill="1" applyBorder="1" applyAlignment="1">
      <alignment horizontal="right" vertical="center" wrapText="1"/>
    </xf>
    <xf numFmtId="43" fontId="2" fillId="0" borderId="0" xfId="1" applyFont="1" applyFill="1" applyBorder="1" applyAlignment="1">
      <alignment horizontal="left" vertical="center" wrapText="1"/>
    </xf>
    <xf numFmtId="164" fontId="0" fillId="0" borderId="0" xfId="1" applyNumberFormat="1" applyFont="1" applyFill="1" applyBorder="1"/>
    <xf numFmtId="43" fontId="2" fillId="0" borderId="0" xfId="1" applyFont="1" applyFill="1" applyBorder="1" applyAlignment="1">
      <alignment vertical="center" wrapText="1"/>
    </xf>
    <xf numFmtId="43" fontId="0" fillId="0" borderId="0" xfId="1" applyFont="1" applyFill="1" applyBorder="1"/>
    <xf numFmtId="4" fontId="0" fillId="0" borderId="0" xfId="0" applyNumberFormat="1" applyFill="1" applyBorder="1"/>
    <xf numFmtId="164" fontId="0" fillId="0" borderId="0" xfId="0" applyNumberFormat="1" applyFill="1" applyBorder="1"/>
    <xf numFmtId="165" fontId="0" fillId="0" borderId="0" xfId="0" applyNumberFormat="1" applyFill="1" applyBorder="1" applyAlignment="1">
      <alignment vertical="center" wrapText="1"/>
    </xf>
    <xf numFmtId="0" fontId="0" fillId="0" borderId="0" xfId="0" applyFill="1" applyBorder="1"/>
    <xf numFmtId="165" fontId="2" fillId="0" borderId="0" xfId="0" applyNumberFormat="1" applyFon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 wrapText="1"/>
    </xf>
    <xf numFmtId="2" fontId="0" fillId="0" borderId="0" xfId="0" applyNumberFormat="1" applyFill="1" applyBorder="1"/>
    <xf numFmtId="164" fontId="0" fillId="0" borderId="0" xfId="0" applyNumberFormat="1" applyFill="1" applyBorder="1" applyAlignment="1">
      <alignment vertical="center" wrapText="1"/>
    </xf>
    <xf numFmtId="164" fontId="0" fillId="0" borderId="0" xfId="0" applyNumberFormat="1" applyFill="1" applyBorder="1" applyAlignment="1">
      <alignment horizontal="right"/>
    </xf>
    <xf numFmtId="4" fontId="2" fillId="0" borderId="0" xfId="0" applyNumberFormat="1" applyFont="1" applyFill="1" applyBorder="1"/>
    <xf numFmtId="2" fontId="0" fillId="0" borderId="0" xfId="0" applyNumberFormat="1" applyFill="1" applyBorder="1" applyAlignment="1">
      <alignment horizontal="right"/>
    </xf>
    <xf numFmtId="43" fontId="0" fillId="0" borderId="0" xfId="1" applyFont="1" applyFill="1" applyBorder="1" applyAlignment="1">
      <alignment horizontal="right" wrapText="1"/>
    </xf>
    <xf numFmtId="2" fontId="0" fillId="0" borderId="0" xfId="0" applyNumberFormat="1" applyFill="1" applyBorder="1" applyAlignment="1">
      <alignment horizontal="right" wrapText="1"/>
    </xf>
    <xf numFmtId="164" fontId="0" fillId="0" borderId="0" xfId="0" applyNumberFormat="1" applyFill="1" applyBorder="1" applyAlignment="1">
      <alignment wrapText="1"/>
    </xf>
    <xf numFmtId="16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vertical="center" wrapText="1"/>
    </xf>
    <xf numFmtId="164" fontId="2" fillId="0" borderId="0" xfId="0" applyNumberFormat="1" applyFont="1" applyFill="1" applyBorder="1" applyAlignment="1">
      <alignment vertical="center"/>
    </xf>
    <xf numFmtId="43" fontId="2" fillId="0" borderId="0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4" xfId="0" applyNumberFormat="1" applyBorder="1" applyAlignment="1">
      <alignment horizontal="center" vertical="center"/>
    </xf>
    <xf numFmtId="4" fontId="2" fillId="2" borderId="9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vertical="center" wrapText="1"/>
    </xf>
    <xf numFmtId="4" fontId="2" fillId="2" borderId="9" xfId="1" applyNumberFormat="1" applyFont="1" applyFill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wrapText="1"/>
    </xf>
    <xf numFmtId="43" fontId="2" fillId="0" borderId="4" xfId="1" applyFont="1" applyBorder="1" applyAlignment="1">
      <alignment vertical="center"/>
    </xf>
    <xf numFmtId="4" fontId="2" fillId="0" borderId="4" xfId="0" applyNumberFormat="1" applyFont="1" applyBorder="1" applyAlignment="1">
      <alignment vertical="center" wrapText="1"/>
    </xf>
    <xf numFmtId="4" fontId="0" fillId="0" borderId="4" xfId="0" applyNumberFormat="1" applyBorder="1" applyAlignment="1">
      <alignment horizontal="right"/>
    </xf>
    <xf numFmtId="4" fontId="0" fillId="0" borderId="4" xfId="0" applyNumberFormat="1" applyBorder="1" applyAlignment="1">
      <alignment vertical="center" wrapText="1"/>
    </xf>
    <xf numFmtId="4" fontId="2" fillId="0" borderId="4" xfId="0" applyNumberFormat="1" applyFont="1" applyBorder="1" applyAlignment="1">
      <alignment vertical="center"/>
    </xf>
    <xf numFmtId="4" fontId="2" fillId="0" borderId="5" xfId="0" applyNumberFormat="1" applyFont="1" applyBorder="1" applyAlignment="1">
      <alignment vertical="center"/>
    </xf>
    <xf numFmtId="4" fontId="0" fillId="0" borderId="4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right" vertical="center"/>
    </xf>
    <xf numFmtId="4" fontId="2" fillId="0" borderId="4" xfId="0" applyNumberFormat="1" applyFont="1" applyBorder="1"/>
    <xf numFmtId="4" fontId="0" fillId="0" borderId="4" xfId="0" applyNumberFormat="1" applyBorder="1" applyAlignment="1">
      <alignment horizontal="right" wrapText="1"/>
    </xf>
    <xf numFmtId="4" fontId="2" fillId="0" borderId="4" xfId="0" applyNumberFormat="1" applyFont="1" applyBorder="1" applyAlignment="1">
      <alignment horizontal="right" wrapText="1"/>
    </xf>
    <xf numFmtId="164" fontId="2" fillId="0" borderId="4" xfId="0" applyNumberFormat="1" applyFont="1" applyBorder="1"/>
    <xf numFmtId="4" fontId="2" fillId="3" borderId="7" xfId="0" applyNumberFormat="1" applyFont="1" applyFill="1" applyBorder="1" applyAlignment="1">
      <alignment horizontal="right" wrapText="1"/>
    </xf>
    <xf numFmtId="4" fontId="0" fillId="0" borderId="4" xfId="1" applyNumberFormat="1" applyFont="1" applyBorder="1"/>
    <xf numFmtId="4" fontId="2" fillId="0" borderId="4" xfId="1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4" fontId="0" fillId="0" borderId="3" xfId="0" applyNumberFormat="1" applyFont="1" applyBorder="1" applyAlignment="1">
      <alignment vertical="center" wrapText="1"/>
    </xf>
    <xf numFmtId="4" fontId="2" fillId="5" borderId="3" xfId="0" applyNumberFormat="1" applyFont="1" applyFill="1" applyBorder="1" applyAlignment="1">
      <alignment wrapText="1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Border="1"/>
    <xf numFmtId="4" fontId="2" fillId="6" borderId="7" xfId="0" applyNumberFormat="1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7" borderId="10" xfId="0" applyFont="1" applyFill="1" applyBorder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164" fontId="0" fillId="0" borderId="4" xfId="1" applyNumberFormat="1" applyFont="1" applyFill="1" applyBorder="1"/>
    <xf numFmtId="164" fontId="0" fillId="0" borderId="4" xfId="0" applyNumberFormat="1" applyFill="1" applyBorder="1"/>
    <xf numFmtId="164" fontId="0" fillId="0" borderId="4" xfId="0" applyNumberFormat="1" applyFill="1" applyBorder="1" applyAlignment="1">
      <alignment horizontal="right" wrapText="1"/>
    </xf>
    <xf numFmtId="164" fontId="0" fillId="0" borderId="4" xfId="0" applyNumberFormat="1" applyFill="1" applyBorder="1" applyAlignment="1">
      <alignment vertical="center" wrapText="1"/>
    </xf>
    <xf numFmtId="164" fontId="0" fillId="0" borderId="4" xfId="0" applyNumberFormat="1" applyFill="1" applyBorder="1" applyAlignment="1">
      <alignment horizontal="right"/>
    </xf>
    <xf numFmtId="2" fontId="0" fillId="0" borderId="4" xfId="0" applyNumberFormat="1" applyFill="1" applyBorder="1" applyAlignment="1">
      <alignment horizontal="right"/>
    </xf>
    <xf numFmtId="43" fontId="0" fillId="0" borderId="4" xfId="1" applyFont="1" applyFill="1" applyBorder="1" applyAlignment="1">
      <alignment horizontal="right" wrapText="1"/>
    </xf>
    <xf numFmtId="164" fontId="0" fillId="0" borderId="4" xfId="0" applyNumberFormat="1" applyFill="1" applyBorder="1" applyAlignment="1">
      <alignment wrapText="1"/>
    </xf>
    <xf numFmtId="165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/>
    <xf numFmtId="165" fontId="2" fillId="0" borderId="4" xfId="0" applyNumberFormat="1" applyFont="1" applyFill="1" applyBorder="1" applyAlignment="1">
      <alignment vertical="center" wrapText="1"/>
    </xf>
    <xf numFmtId="164" fontId="2" fillId="4" borderId="10" xfId="0" applyNumberFormat="1" applyFont="1" applyFill="1" applyBorder="1" applyAlignment="1">
      <alignment horizontal="left" vertical="center" wrapText="1" indent="2"/>
    </xf>
    <xf numFmtId="0" fontId="2" fillId="2" borderId="1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3" fontId="2" fillId="4" borderId="1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left" vertical="center" wrapText="1" indent="2"/>
    </xf>
    <xf numFmtId="4" fontId="2" fillId="4" borderId="10" xfId="0" applyNumberFormat="1" applyFont="1" applyFill="1" applyBorder="1" applyAlignment="1">
      <alignment horizontal="center" vertical="center" wrapText="1"/>
    </xf>
    <xf numFmtId="43" fontId="2" fillId="2" borderId="10" xfId="1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left" vertical="center" wrapText="1" indent="2"/>
    </xf>
    <xf numFmtId="0" fontId="0" fillId="5" borderId="4" xfId="0" applyFill="1" applyBorder="1"/>
    <xf numFmtId="164" fontId="2" fillId="0" borderId="4" xfId="0" applyNumberFormat="1" applyFont="1" applyFill="1" applyBorder="1" applyAlignment="1">
      <alignment vertical="center"/>
    </xf>
    <xf numFmtId="0" fontId="0" fillId="0" borderId="4" xfId="0" applyFont="1" applyBorder="1"/>
    <xf numFmtId="0" fontId="2" fillId="4" borderId="1" xfId="0" applyFont="1" applyFill="1" applyBorder="1" applyAlignment="1">
      <alignment horizontal="center" vertical="center"/>
    </xf>
    <xf numFmtId="164" fontId="0" fillId="0" borderId="4" xfId="0" applyNumberFormat="1" applyFont="1" applyBorder="1"/>
    <xf numFmtId="4" fontId="2" fillId="4" borderId="4" xfId="0" applyNumberFormat="1" applyFont="1" applyFill="1" applyBorder="1"/>
    <xf numFmtId="43" fontId="2" fillId="4" borderId="8" xfId="0" applyNumberFormat="1" applyFont="1" applyFill="1" applyBorder="1" applyAlignment="1">
      <alignment horizontal="center" vertical="center"/>
    </xf>
    <xf numFmtId="4" fontId="0" fillId="0" borderId="5" xfId="0" applyNumberFormat="1" applyBorder="1"/>
    <xf numFmtId="0" fontId="2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2" fillId="5" borderId="4" xfId="0" applyNumberFormat="1" applyFont="1" applyFill="1" applyBorder="1"/>
    <xf numFmtId="4" fontId="2" fillId="0" borderId="0" xfId="0" applyNumberFormat="1" applyFont="1"/>
    <xf numFmtId="4" fontId="2" fillId="0" borderId="4" xfId="0" applyNumberFormat="1" applyFont="1" applyBorder="1" applyAlignment="1"/>
    <xf numFmtId="43" fontId="2" fillId="0" borderId="4" xfId="0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5.png"/><Relationship Id="rId1" Type="http://schemas.openxmlformats.org/officeDocument/2006/relationships/image" Target="../media/image3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249998</xdr:colOff>
      <xdr:row>0</xdr:row>
      <xdr:rowOff>208572</xdr:rowOff>
    </xdr:from>
    <xdr:to>
      <xdr:col>18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4518448" y="208572"/>
          <a:ext cx="900982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581025</xdr:colOff>
      <xdr:row>1</xdr:row>
      <xdr:rowOff>38100</xdr:rowOff>
    </xdr:from>
    <xdr:to>
      <xdr:col>0</xdr:col>
      <xdr:colOff>1371600</xdr:colOff>
      <xdr:row>3</xdr:row>
      <xdr:rowOff>161925</xdr:rowOff>
    </xdr:to>
    <xdr:pic>
      <xdr:nvPicPr>
        <xdr:cNvPr id="4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276225"/>
          <a:ext cx="790575" cy="600075"/>
        </a:xfrm>
        <a:prstGeom prst="rect">
          <a:avLst/>
        </a:prstGeom>
      </xdr:spPr>
    </xdr:pic>
    <xdr:clientData/>
  </xdr:twoCellAnchor>
  <xdr:twoCellAnchor editAs="oneCell">
    <xdr:from>
      <xdr:col>17</xdr:col>
      <xdr:colOff>276225</xdr:colOff>
      <xdr:row>0</xdr:row>
      <xdr:rowOff>228600</xdr:rowOff>
    </xdr:from>
    <xdr:to>
      <xdr:col>18</xdr:col>
      <xdr:colOff>238125</xdr:colOff>
      <xdr:row>3</xdr:row>
      <xdr:rowOff>88515</xdr:rowOff>
    </xdr:to>
    <xdr:pic>
      <xdr:nvPicPr>
        <xdr:cNvPr id="5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4675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66676</xdr:colOff>
      <xdr:row>88</xdr:row>
      <xdr:rowOff>66674</xdr:rowOff>
    </xdr:from>
    <xdr:to>
      <xdr:col>0</xdr:col>
      <xdr:colOff>1600200</xdr:colOff>
      <xdr:row>90</xdr:row>
      <xdr:rowOff>190500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107765849"/>
          <a:ext cx="1533524" cy="514351"/>
        </a:xfrm>
        <a:prstGeom prst="rect">
          <a:avLst/>
        </a:prstGeom>
      </xdr:spPr>
    </xdr:pic>
    <xdr:clientData/>
  </xdr:twoCellAnchor>
  <xdr:twoCellAnchor editAs="oneCell">
    <xdr:from>
      <xdr:col>4</xdr:col>
      <xdr:colOff>20044</xdr:colOff>
      <xdr:row>87</xdr:row>
      <xdr:rowOff>57150</xdr:rowOff>
    </xdr:from>
    <xdr:to>
      <xdr:col>5</xdr:col>
      <xdr:colOff>76200</xdr:colOff>
      <xdr:row>93</xdr:row>
      <xdr:rowOff>0</xdr:rowOff>
    </xdr:to>
    <xdr:pic>
      <xdr:nvPicPr>
        <xdr:cNvPr id="7" name="6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2644" y="107556300"/>
          <a:ext cx="1256306" cy="1200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66676</xdr:colOff>
      <xdr:row>88</xdr:row>
      <xdr:rowOff>171450</xdr:rowOff>
    </xdr:from>
    <xdr:to>
      <xdr:col>0</xdr:col>
      <xdr:colOff>1581150</xdr:colOff>
      <xdr:row>91</xdr:row>
      <xdr:rowOff>180975</xdr:rowOff>
    </xdr:to>
    <xdr:pic>
      <xdr:nvPicPr>
        <xdr:cNvPr id="12" name="11 Imagen" descr="firma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6" y="41719500"/>
          <a:ext cx="1514474" cy="600075"/>
        </a:xfrm>
        <a:prstGeom prst="rect">
          <a:avLst/>
        </a:prstGeom>
      </xdr:spPr>
    </xdr:pic>
    <xdr:clientData/>
  </xdr:twoCellAnchor>
  <xdr:twoCellAnchor editAs="oneCell">
    <xdr:from>
      <xdr:col>0</xdr:col>
      <xdr:colOff>1743075</xdr:colOff>
      <xdr:row>88</xdr:row>
      <xdr:rowOff>57150</xdr:rowOff>
    </xdr:from>
    <xdr:to>
      <xdr:col>0</xdr:col>
      <xdr:colOff>2886075</xdr:colOff>
      <xdr:row>93</xdr:row>
      <xdr:rowOff>171450</xdr:rowOff>
    </xdr:to>
    <xdr:pic>
      <xdr:nvPicPr>
        <xdr:cNvPr id="13" name="12 Imagen" descr="sell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43075" y="41605200"/>
          <a:ext cx="1143000" cy="108585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1</xdr:col>
      <xdr:colOff>872407</xdr:colOff>
      <xdr:row>4</xdr:row>
      <xdr:rowOff>1150</xdr:rowOff>
    </xdr:to>
    <xdr:sp macro="" textlink="">
      <xdr:nvSpPr>
        <xdr:cNvPr id="15" name="Rectangle 1"/>
        <xdr:cNvSpPr/>
      </xdr:nvSpPr>
      <xdr:spPr>
        <a:xfrm>
          <a:off x="5048250" y="238125"/>
          <a:ext cx="872407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866775</xdr:colOff>
      <xdr:row>3</xdr:row>
      <xdr:rowOff>180975</xdr:rowOff>
    </xdr:to>
    <xdr:pic>
      <xdr:nvPicPr>
        <xdr:cNvPr id="16" name="Imagen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0" y="238125"/>
          <a:ext cx="866775" cy="6572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0</xdr:col>
      <xdr:colOff>762000</xdr:colOff>
      <xdr:row>4</xdr:row>
      <xdr:rowOff>1150</xdr:rowOff>
    </xdr:to>
    <xdr:sp macro="" textlink="">
      <xdr:nvSpPr>
        <xdr:cNvPr id="23" name="Rectangle 2"/>
        <xdr:cNvSpPr/>
      </xdr:nvSpPr>
      <xdr:spPr>
        <a:xfrm>
          <a:off x="0" y="238125"/>
          <a:ext cx="762000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752475</xdr:colOff>
      <xdr:row>3</xdr:row>
      <xdr:rowOff>142875</xdr:rowOff>
    </xdr:to>
    <xdr:pic>
      <xdr:nvPicPr>
        <xdr:cNvPr id="25" name="Imagen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8125"/>
          <a:ext cx="752475" cy="619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5"/>
  <sheetViews>
    <sheetView tabSelected="1" zoomScaleNormal="100" workbookViewId="0">
      <selection activeCell="D90" sqref="D90"/>
    </sheetView>
  </sheetViews>
  <sheetFormatPr baseColWidth="10" defaultRowHeight="15" x14ac:dyDescent="0.25"/>
  <cols>
    <col min="1" max="1" width="29.140625" customWidth="1"/>
    <col min="2" max="2" width="19" customWidth="1"/>
    <col min="3" max="4" width="17" customWidth="1"/>
    <col min="5" max="5" width="18" customWidth="1"/>
    <col min="6" max="6" width="15.140625" customWidth="1"/>
    <col min="7" max="7" width="14.5703125" customWidth="1"/>
    <col min="8" max="8" width="17.140625" customWidth="1"/>
    <col min="9" max="9" width="13.28515625" customWidth="1"/>
    <col min="10" max="10" width="13.85546875" customWidth="1"/>
    <col min="11" max="11" width="13.140625" customWidth="1"/>
    <col min="12" max="12" width="12.85546875" customWidth="1"/>
    <col min="13" max="13" width="12.5703125" customWidth="1"/>
    <col min="14" max="14" width="12.7109375" bestFit="1" customWidth="1"/>
    <col min="15" max="16" width="12.85546875" customWidth="1"/>
    <col min="17" max="17" width="15.140625" bestFit="1" customWidth="1"/>
    <col min="18" max="18" width="13" customWidth="1"/>
  </cols>
  <sheetData>
    <row r="1" spans="1:19" ht="18.75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</row>
    <row r="2" spans="1:19" ht="18.75" x14ac:dyDescent="0.25">
      <c r="A2" s="137" t="s">
        <v>1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</row>
    <row r="3" spans="1:19" ht="18.75" x14ac:dyDescent="0.25">
      <c r="A3" s="137" t="s">
        <v>102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19" ht="15.75" x14ac:dyDescent="0.25">
      <c r="A4" s="138" t="s">
        <v>2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</row>
    <row r="5" spans="1:19" x14ac:dyDescent="0.25">
      <c r="A5" s="139" t="s">
        <v>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</row>
    <row r="6" spans="1:19" x14ac:dyDescent="0.25">
      <c r="E6" s="134" t="s">
        <v>108</v>
      </c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6"/>
    </row>
    <row r="7" spans="1:19" ht="31.5" x14ac:dyDescent="0.25">
      <c r="A7" s="2" t="s">
        <v>4</v>
      </c>
      <c r="B7" s="100" t="s">
        <v>5</v>
      </c>
      <c r="C7" s="100" t="s">
        <v>106</v>
      </c>
      <c r="D7" s="101" t="s">
        <v>107</v>
      </c>
      <c r="E7" s="4" t="s">
        <v>6</v>
      </c>
      <c r="F7" s="4" t="s">
        <v>7</v>
      </c>
      <c r="G7" s="4" t="s">
        <v>8</v>
      </c>
      <c r="H7" s="4" t="s">
        <v>9</v>
      </c>
      <c r="I7" s="4" t="s">
        <v>10</v>
      </c>
      <c r="J7" s="4" t="s">
        <v>11</v>
      </c>
      <c r="K7" s="4" t="s">
        <v>12</v>
      </c>
      <c r="L7" s="4" t="s">
        <v>13</v>
      </c>
      <c r="M7" s="4" t="s">
        <v>14</v>
      </c>
      <c r="N7" s="4" t="s">
        <v>15</v>
      </c>
      <c r="O7" s="4" t="s">
        <v>16</v>
      </c>
      <c r="P7" s="4" t="s">
        <v>17</v>
      </c>
      <c r="Q7" s="129" t="s">
        <v>109</v>
      </c>
    </row>
    <row r="8" spans="1:19" x14ac:dyDescent="0.25">
      <c r="A8" s="5" t="s">
        <v>18</v>
      </c>
      <c r="B8" s="6"/>
      <c r="C8" s="102"/>
      <c r="D8" s="10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128"/>
    </row>
    <row r="9" spans="1:19" ht="30" x14ac:dyDescent="0.25">
      <c r="A9" s="7" t="s">
        <v>19</v>
      </c>
      <c r="B9" s="8"/>
      <c r="C9" s="103"/>
      <c r="D9" s="103"/>
      <c r="E9" s="9">
        <f>SUM(E26)</f>
        <v>634997.69999999995</v>
      </c>
      <c r="F9" s="79">
        <f t="shared" ref="F9:L9" si="0">SUM(F10,F11,F14)</f>
        <v>9405926.3399999999</v>
      </c>
      <c r="G9" s="79">
        <f t="shared" si="0"/>
        <v>4702963.17</v>
      </c>
      <c r="H9" s="79">
        <f t="shared" si="0"/>
        <v>4704752.17</v>
      </c>
      <c r="I9" s="79">
        <f t="shared" si="0"/>
        <v>4704752.17</v>
      </c>
      <c r="J9" s="79">
        <f t="shared" si="0"/>
        <v>4665518.17</v>
      </c>
      <c r="K9" s="79">
        <f t="shared" si="0"/>
        <v>4734752.17</v>
      </c>
      <c r="L9" s="79">
        <f t="shared" si="0"/>
        <v>4700135.17</v>
      </c>
      <c r="M9" s="93">
        <f>M10+M11+M14</f>
        <v>4700135.17</v>
      </c>
      <c r="N9" s="93">
        <f>N14+N11+N10</f>
        <v>4700135.17</v>
      </c>
      <c r="O9" s="93">
        <f>SUM(O10+O11+O14)</f>
        <v>7737046.0499999998</v>
      </c>
      <c r="P9" s="93">
        <f>SUM(P10+P11+P14)</f>
        <v>8847933.5399999991</v>
      </c>
      <c r="Q9" s="143">
        <f>+E9+F9+G9+H9+I9+J9+K9+L9+M9+N9</f>
        <v>47654067.400000006</v>
      </c>
    </row>
    <row r="10" spans="1:19" x14ac:dyDescent="0.25">
      <c r="A10" s="10" t="s">
        <v>20</v>
      </c>
      <c r="B10" s="11">
        <v>36442931</v>
      </c>
      <c r="C10" s="103">
        <f>D10-B10</f>
        <v>3166912</v>
      </c>
      <c r="D10" s="103">
        <v>39609843</v>
      </c>
      <c r="E10" s="81" t="s">
        <v>105</v>
      </c>
      <c r="F10" s="13">
        <v>6093821.7599999998</v>
      </c>
      <c r="G10" s="12">
        <v>3046910.88</v>
      </c>
      <c r="H10" s="13">
        <v>3056910.88</v>
      </c>
      <c r="I10" s="12">
        <v>3056910.88</v>
      </c>
      <c r="J10" s="13">
        <v>2996910.88</v>
      </c>
      <c r="K10" s="12">
        <v>3056910.88</v>
      </c>
      <c r="L10" s="12">
        <v>3026910.88</v>
      </c>
      <c r="M10" s="13">
        <v>3026910.88</v>
      </c>
      <c r="N10" s="133">
        <v>3026910.88</v>
      </c>
      <c r="O10" s="13">
        <v>6063821.7599999998</v>
      </c>
      <c r="P10" s="12">
        <v>3026910.88</v>
      </c>
      <c r="Q10" s="98">
        <f>SUM(F10:N10)</f>
        <v>30389108.799999993</v>
      </c>
    </row>
    <row r="11" spans="1:19" x14ac:dyDescent="0.25">
      <c r="A11" s="10" t="s">
        <v>21</v>
      </c>
      <c r="B11" s="11">
        <v>14301270</v>
      </c>
      <c r="C11" s="104">
        <v>0</v>
      </c>
      <c r="D11" s="16">
        <v>14301270</v>
      </c>
      <c r="E11" s="81" t="s">
        <v>105</v>
      </c>
      <c r="F11" s="13">
        <v>2383545</v>
      </c>
      <c r="G11" s="12">
        <v>1191772.5</v>
      </c>
      <c r="H11" s="13">
        <v>1182022.5</v>
      </c>
      <c r="I11" s="12">
        <v>1182022.5</v>
      </c>
      <c r="J11" s="13">
        <v>1212022.5</v>
      </c>
      <c r="K11" s="12">
        <v>1212022.5</v>
      </c>
      <c r="L11" s="12">
        <v>1212022.5</v>
      </c>
      <c r="M11" s="12">
        <v>1212022.5</v>
      </c>
      <c r="N11" s="133">
        <v>1212022.5</v>
      </c>
      <c r="O11" s="13">
        <v>1212022.5</v>
      </c>
      <c r="P11" s="12">
        <v>5359820.87</v>
      </c>
      <c r="Q11" s="98">
        <f>SUM(F11:P11)</f>
        <v>18571318.370000001</v>
      </c>
    </row>
    <row r="12" spans="1:19" ht="30" x14ac:dyDescent="0.25">
      <c r="A12" s="10" t="s">
        <v>22</v>
      </c>
      <c r="B12" s="11"/>
      <c r="C12" s="104"/>
      <c r="D12" s="104"/>
      <c r="E12" s="82">
        <v>0</v>
      </c>
      <c r="F12" s="82">
        <v>0</v>
      </c>
      <c r="G12" s="82">
        <v>0</v>
      </c>
      <c r="H12" s="82">
        <v>0</v>
      </c>
      <c r="I12" s="82">
        <v>0</v>
      </c>
      <c r="J12" s="82">
        <v>0</v>
      </c>
      <c r="K12" s="82">
        <v>0</v>
      </c>
      <c r="L12" s="82">
        <v>0</v>
      </c>
      <c r="M12" s="12">
        <v>0</v>
      </c>
      <c r="N12" s="12">
        <v>0</v>
      </c>
      <c r="O12" s="12">
        <v>0</v>
      </c>
      <c r="P12" s="12">
        <v>0</v>
      </c>
      <c r="Q12" s="128">
        <v>0</v>
      </c>
    </row>
    <row r="13" spans="1:19" ht="30" x14ac:dyDescent="0.25">
      <c r="A13" s="10" t="s">
        <v>23</v>
      </c>
      <c r="B13" s="11"/>
      <c r="C13" s="104"/>
      <c r="D13" s="104"/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  <c r="K13" s="85">
        <v>0</v>
      </c>
      <c r="L13" s="85">
        <v>0</v>
      </c>
      <c r="M13" s="12">
        <v>0</v>
      </c>
      <c r="N13" s="12">
        <v>0</v>
      </c>
      <c r="O13" s="12">
        <v>0</v>
      </c>
      <c r="P13" s="12">
        <v>0</v>
      </c>
      <c r="Q13" s="128">
        <v>0</v>
      </c>
    </row>
    <row r="14" spans="1:19" ht="30" x14ac:dyDescent="0.25">
      <c r="A14" s="10" t="s">
        <v>24</v>
      </c>
      <c r="B14" s="16">
        <v>4066870</v>
      </c>
      <c r="C14" s="104">
        <f>D14-B14</f>
        <v>1523606</v>
      </c>
      <c r="D14" s="104">
        <v>5590476</v>
      </c>
      <c r="E14" s="86" t="s">
        <v>105</v>
      </c>
      <c r="F14" s="71">
        <v>928559.58</v>
      </c>
      <c r="G14" s="72">
        <v>464279.79</v>
      </c>
      <c r="H14" s="71">
        <v>465818.79</v>
      </c>
      <c r="I14" s="73">
        <v>465818.79</v>
      </c>
      <c r="J14" s="71">
        <v>456584.79</v>
      </c>
      <c r="K14" s="72">
        <v>465818.79</v>
      </c>
      <c r="L14" s="72">
        <v>461201.79</v>
      </c>
      <c r="M14" s="71">
        <v>461201.79</v>
      </c>
      <c r="N14" s="12">
        <v>461201.79</v>
      </c>
      <c r="O14" s="13">
        <v>461201.79</v>
      </c>
      <c r="P14" s="12">
        <v>461201.79</v>
      </c>
      <c r="Q14" s="98">
        <f>SUM(F14:P14)</f>
        <v>5552889.4799999995</v>
      </c>
    </row>
    <row r="15" spans="1:19" ht="30" x14ac:dyDescent="0.25">
      <c r="A15" s="7" t="s">
        <v>25</v>
      </c>
      <c r="B15" s="17">
        <v>0</v>
      </c>
      <c r="C15" s="127">
        <v>0</v>
      </c>
      <c r="D15" s="127">
        <v>0</v>
      </c>
      <c r="E15" s="80">
        <v>0</v>
      </c>
      <c r="F15" s="84">
        <f>SUM(F16,F21)</f>
        <v>1047044.97</v>
      </c>
      <c r="G15" s="83">
        <f>SUM(G16)</f>
        <v>603500.46</v>
      </c>
      <c r="H15" s="83">
        <f>SUM(H16,H22)</f>
        <v>425406.8</v>
      </c>
      <c r="I15" s="83">
        <f>SUM(I16)</f>
        <v>159612.32999999999</v>
      </c>
      <c r="J15" s="83">
        <f>SUM(J16)</f>
        <v>573557.43999999994</v>
      </c>
      <c r="K15" s="83">
        <f>SUM(K16)</f>
        <v>156944.79999999999</v>
      </c>
      <c r="L15" s="83">
        <f>SUM(L16,L17,L22)</f>
        <v>688489.79</v>
      </c>
      <c r="M15" s="94">
        <v>648949.37</v>
      </c>
      <c r="N15" s="83">
        <v>408036.14</v>
      </c>
      <c r="O15" s="94">
        <f>SUM(O16+O20+O21+O22)</f>
        <v>914594.15999999992</v>
      </c>
      <c r="P15" s="83">
        <f>SUM(P16+P17+P22)</f>
        <v>939741.35</v>
      </c>
      <c r="Q15" s="87">
        <f>SUM(F15:P15)</f>
        <v>6565877.6099999994</v>
      </c>
    </row>
    <row r="16" spans="1:19" x14ac:dyDescent="0.25">
      <c r="A16" s="10" t="s">
        <v>26</v>
      </c>
      <c r="B16" s="11">
        <v>5520000</v>
      </c>
      <c r="C16" s="104">
        <v>0</v>
      </c>
      <c r="D16" s="16">
        <v>5520000</v>
      </c>
      <c r="E16" s="81" t="s">
        <v>105</v>
      </c>
      <c r="F16" s="12">
        <v>772553.61</v>
      </c>
      <c r="G16" s="12">
        <v>603500.46</v>
      </c>
      <c r="H16" s="13">
        <v>396106.81</v>
      </c>
      <c r="I16" s="12">
        <v>159612.32999999999</v>
      </c>
      <c r="J16" s="13">
        <v>573557.43999999994</v>
      </c>
      <c r="K16" s="12">
        <v>156944.79999999999</v>
      </c>
      <c r="L16" s="12">
        <v>470063.2</v>
      </c>
      <c r="M16" s="13">
        <v>648949.37</v>
      </c>
      <c r="N16" s="12">
        <v>408036.14</v>
      </c>
      <c r="O16" s="13">
        <v>400046.82</v>
      </c>
      <c r="P16" s="12">
        <v>405762.42</v>
      </c>
      <c r="Q16" s="98">
        <f>SUM(F16:P16)</f>
        <v>4995133.4000000004</v>
      </c>
    </row>
    <row r="17" spans="1:17" ht="45.75" customHeight="1" x14ac:dyDescent="0.25">
      <c r="A17" s="10" t="s">
        <v>27</v>
      </c>
      <c r="B17" s="18">
        <v>476028</v>
      </c>
      <c r="C17" s="104">
        <v>0</v>
      </c>
      <c r="D17" s="105">
        <v>476028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3">
        <v>186524.53</v>
      </c>
      <c r="M17" s="12">
        <v>0</v>
      </c>
      <c r="N17" s="12">
        <v>0</v>
      </c>
      <c r="O17" s="12">
        <v>0</v>
      </c>
      <c r="P17" s="13">
        <v>170656.93</v>
      </c>
      <c r="Q17" s="130">
        <f>SUM(E17:P17)</f>
        <v>357181.45999999996</v>
      </c>
    </row>
    <row r="18" spans="1:17" x14ac:dyDescent="0.25">
      <c r="A18" s="10" t="s">
        <v>28</v>
      </c>
      <c r="B18" s="11">
        <v>0</v>
      </c>
      <c r="C18" s="104">
        <v>2000000</v>
      </c>
      <c r="D18" s="104">
        <v>2000000</v>
      </c>
      <c r="E18" s="8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30">
        <f>SUM(E18:P18)</f>
        <v>0</v>
      </c>
    </row>
    <row r="19" spans="1:17" ht="30" x14ac:dyDescent="0.25">
      <c r="A19" s="10" t="s">
        <v>29</v>
      </c>
      <c r="B19" s="11"/>
      <c r="C19" s="104"/>
      <c r="D19" s="104"/>
      <c r="E19" s="8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98">
        <f t="shared" ref="Q19:Q29" si="1">SUM(E19:P19)</f>
        <v>0</v>
      </c>
    </row>
    <row r="20" spans="1:17" x14ac:dyDescent="0.25">
      <c r="A20" s="10" t="s">
        <v>30</v>
      </c>
      <c r="B20" s="11">
        <v>185000</v>
      </c>
      <c r="C20" s="104">
        <v>0</v>
      </c>
      <c r="D20" s="16">
        <v>185000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3">
        <v>182306.11</v>
      </c>
      <c r="P20" s="92">
        <v>0</v>
      </c>
      <c r="Q20" s="98">
        <f t="shared" si="1"/>
        <v>182306.11</v>
      </c>
    </row>
    <row r="21" spans="1:17" x14ac:dyDescent="0.25">
      <c r="A21" s="10" t="s">
        <v>31</v>
      </c>
      <c r="B21" s="11">
        <v>0</v>
      </c>
      <c r="C21" s="104">
        <v>275000</v>
      </c>
      <c r="D21" s="104">
        <v>275000</v>
      </c>
      <c r="E21" s="81" t="s">
        <v>105</v>
      </c>
      <c r="F21" s="13">
        <v>274491.36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3">
        <v>312341.28000000003</v>
      </c>
      <c r="P21" s="12">
        <v>0</v>
      </c>
      <c r="Q21" s="98">
        <f>SUM(E21:P21)</f>
        <v>586832.64000000001</v>
      </c>
    </row>
    <row r="22" spans="1:17" ht="75" x14ac:dyDescent="0.25">
      <c r="A22" s="10" t="s">
        <v>32</v>
      </c>
      <c r="B22" s="18">
        <v>600000</v>
      </c>
      <c r="C22" s="104">
        <v>2000000</v>
      </c>
      <c r="D22" s="105">
        <v>2600000</v>
      </c>
      <c r="E22" s="12">
        <v>0</v>
      </c>
      <c r="F22" s="12">
        <v>0</v>
      </c>
      <c r="G22" s="12">
        <v>0</v>
      </c>
      <c r="H22" s="13">
        <v>29299.99</v>
      </c>
      <c r="I22" s="12">
        <v>0</v>
      </c>
      <c r="J22" s="12">
        <v>0</v>
      </c>
      <c r="K22" s="12">
        <v>0</v>
      </c>
      <c r="L22" s="13">
        <v>31902.06</v>
      </c>
      <c r="M22" s="12">
        <v>0</v>
      </c>
      <c r="N22" s="12">
        <v>0</v>
      </c>
      <c r="O22" s="13">
        <v>19899.95</v>
      </c>
      <c r="P22" s="12">
        <v>363322</v>
      </c>
      <c r="Q22" s="98">
        <f>SUM(E22:P22)</f>
        <v>444424</v>
      </c>
    </row>
    <row r="23" spans="1:17" ht="45" x14ac:dyDescent="0.25">
      <c r="A23" s="10" t="s">
        <v>33</v>
      </c>
      <c r="B23" s="11">
        <v>500000</v>
      </c>
      <c r="C23" s="106">
        <v>0</v>
      </c>
      <c r="D23" s="16">
        <v>500000</v>
      </c>
      <c r="E23" s="8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98">
        <f t="shared" si="1"/>
        <v>0</v>
      </c>
    </row>
    <row r="24" spans="1:17" ht="45" x14ac:dyDescent="0.25">
      <c r="A24" s="10" t="s">
        <v>34</v>
      </c>
      <c r="B24" s="18">
        <v>650000</v>
      </c>
      <c r="C24" s="104">
        <v>0</v>
      </c>
      <c r="D24" s="105">
        <v>650000</v>
      </c>
      <c r="E24" s="8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98">
        <f t="shared" si="1"/>
        <v>0</v>
      </c>
    </row>
    <row r="25" spans="1:17" ht="30" x14ac:dyDescent="0.25">
      <c r="A25" s="7" t="s">
        <v>35</v>
      </c>
      <c r="B25" s="17">
        <v>0</v>
      </c>
      <c r="C25" s="127">
        <v>0</v>
      </c>
      <c r="D25" s="127">
        <v>0</v>
      </c>
      <c r="E25" s="80">
        <f>SUM(E26)</f>
        <v>634997.69999999995</v>
      </c>
      <c r="F25" s="83">
        <f>SUM(F26,F32)</f>
        <v>643281.41999999993</v>
      </c>
      <c r="G25" s="83">
        <f>SUM(G26,G27,G28,G30,G32,G34)</f>
        <v>1170791.1000000001</v>
      </c>
      <c r="H25" s="83">
        <f>SUM(H26,H27,H30,H32,H34)</f>
        <v>5789795.0899999999</v>
      </c>
      <c r="I25" s="83">
        <f>SUM(I26,I32)</f>
        <v>1006772.5</v>
      </c>
      <c r="J25" s="83">
        <f>SUM(J26,J32)</f>
        <v>820663.7</v>
      </c>
      <c r="K25" s="83">
        <f>SUM(K26,K27,K28,K34)</f>
        <v>2926474.3</v>
      </c>
      <c r="L25" s="83">
        <f>SUM(L26,L30,L32,L34)</f>
        <v>948861.1</v>
      </c>
      <c r="M25" s="83">
        <f>+M26+M27+M30+M32+M34</f>
        <v>8937165.3499999996</v>
      </c>
      <c r="N25" s="83">
        <f>N26+N34</f>
        <v>5464997.7000000002</v>
      </c>
      <c r="O25" s="83">
        <f>SUM(O26+O27+O32+O34)</f>
        <v>6861109.79</v>
      </c>
      <c r="P25" s="83">
        <f>SUM(P26+P27+P28+P30+P32)</f>
        <v>7816010.9000000004</v>
      </c>
      <c r="Q25" s="87">
        <f>SUM(E25:P25)</f>
        <v>43020920.649999999</v>
      </c>
    </row>
    <row r="26" spans="1:17" ht="45" x14ac:dyDescent="0.25">
      <c r="A26" s="10" t="s">
        <v>36</v>
      </c>
      <c r="B26" s="18">
        <v>7620000</v>
      </c>
      <c r="C26" s="104">
        <v>0</v>
      </c>
      <c r="D26" s="105">
        <v>7620000</v>
      </c>
      <c r="E26" s="12">
        <v>634997.69999999995</v>
      </c>
      <c r="F26" s="12">
        <v>634997.69999999995</v>
      </c>
      <c r="G26" s="13">
        <v>634997.69999999995</v>
      </c>
      <c r="H26" s="12">
        <v>634997.69999999995</v>
      </c>
      <c r="I26" s="13">
        <v>634997.69999999995</v>
      </c>
      <c r="J26" s="12">
        <v>634997.69999999995</v>
      </c>
      <c r="K26" s="12">
        <v>634997.69999999995</v>
      </c>
      <c r="L26" s="12">
        <v>634997.69999999995</v>
      </c>
      <c r="M26" s="12">
        <v>634997.69999999995</v>
      </c>
      <c r="N26" s="12">
        <v>634997.69999999995</v>
      </c>
      <c r="O26" s="13">
        <v>5185015.87</v>
      </c>
      <c r="P26" s="12">
        <v>701997.7</v>
      </c>
      <c r="Q26" s="130">
        <f>SUM(E26:P26)</f>
        <v>12236990.57</v>
      </c>
    </row>
    <row r="27" spans="1:17" ht="30" x14ac:dyDescent="0.25">
      <c r="A27" s="10" t="s">
        <v>37</v>
      </c>
      <c r="B27" s="16">
        <v>8500000</v>
      </c>
      <c r="C27" s="104">
        <f>D27-B27</f>
        <v>4178089</v>
      </c>
      <c r="D27" s="16">
        <v>12678089</v>
      </c>
      <c r="E27" s="12">
        <v>0</v>
      </c>
      <c r="F27" s="12">
        <v>0</v>
      </c>
      <c r="G27" s="13">
        <v>14455</v>
      </c>
      <c r="H27" s="12">
        <v>2572680</v>
      </c>
      <c r="I27" s="12">
        <v>0</v>
      </c>
      <c r="J27" s="12">
        <v>0</v>
      </c>
      <c r="K27" s="12">
        <v>1054920</v>
      </c>
      <c r="L27" s="12">
        <v>0</v>
      </c>
      <c r="M27" s="13">
        <v>5489950</v>
      </c>
      <c r="N27" s="12">
        <v>0</v>
      </c>
      <c r="O27" s="13">
        <v>1146075</v>
      </c>
      <c r="P27" s="12">
        <v>6253646</v>
      </c>
      <c r="Q27" s="130">
        <f>SUM(E27:P27)</f>
        <v>16531726</v>
      </c>
    </row>
    <row r="28" spans="1:17" ht="30" x14ac:dyDescent="0.25">
      <c r="A28" s="10" t="s">
        <v>38</v>
      </c>
      <c r="B28" s="18">
        <v>450000</v>
      </c>
      <c r="C28" s="104">
        <f>D28-B28</f>
        <v>500000</v>
      </c>
      <c r="D28" s="105">
        <v>950000</v>
      </c>
      <c r="E28" s="12">
        <v>0</v>
      </c>
      <c r="F28" s="12">
        <v>0</v>
      </c>
      <c r="G28" s="13">
        <v>35341</v>
      </c>
      <c r="H28" s="12">
        <v>0</v>
      </c>
      <c r="I28" s="12">
        <v>0</v>
      </c>
      <c r="J28" s="12">
        <v>0</v>
      </c>
      <c r="K28" s="12">
        <v>214465</v>
      </c>
      <c r="L28" s="12">
        <v>0</v>
      </c>
      <c r="M28" s="12">
        <v>0</v>
      </c>
      <c r="N28" s="12">
        <v>0</v>
      </c>
      <c r="O28" s="12">
        <v>0</v>
      </c>
      <c r="P28" s="13">
        <v>430112</v>
      </c>
      <c r="Q28" s="98">
        <f>SUM(E28:P28)</f>
        <v>679918</v>
      </c>
    </row>
    <row r="29" spans="1:17" ht="30" x14ac:dyDescent="0.25">
      <c r="A29" s="10" t="s">
        <v>39</v>
      </c>
      <c r="B29" s="11"/>
      <c r="C29" s="104"/>
      <c r="D29" s="104"/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 s="12">
        <v>0</v>
      </c>
      <c r="Q29" s="98">
        <f t="shared" si="1"/>
        <v>0</v>
      </c>
    </row>
    <row r="30" spans="1:17" ht="30" x14ac:dyDescent="0.25">
      <c r="A30" s="10" t="s">
        <v>40</v>
      </c>
      <c r="B30" s="18">
        <v>2400000</v>
      </c>
      <c r="C30" s="104">
        <f>D30-B30</f>
        <v>2000000</v>
      </c>
      <c r="D30" s="105">
        <v>4400000</v>
      </c>
      <c r="E30" s="12">
        <v>0</v>
      </c>
      <c r="F30" s="12">
        <v>0</v>
      </c>
      <c r="G30" s="13">
        <v>182.9</v>
      </c>
      <c r="H30" s="12">
        <v>292994</v>
      </c>
      <c r="I30" s="12">
        <v>0</v>
      </c>
      <c r="J30" s="12">
        <v>0</v>
      </c>
      <c r="K30" s="12">
        <v>0</v>
      </c>
      <c r="L30" s="12">
        <v>86848</v>
      </c>
      <c r="M30" s="13">
        <v>575250</v>
      </c>
      <c r="N30" s="12">
        <v>0</v>
      </c>
      <c r="O30" s="13">
        <v>0</v>
      </c>
      <c r="P30" s="12">
        <v>176056</v>
      </c>
      <c r="Q30" s="98">
        <f>SUM(E30:P30)</f>
        <v>1131330.8999999999</v>
      </c>
    </row>
    <row r="31" spans="1:17" ht="45" x14ac:dyDescent="0.25">
      <c r="A31" s="10" t="s">
        <v>41</v>
      </c>
      <c r="B31" s="11"/>
      <c r="C31" s="104"/>
      <c r="D31" s="104"/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98">
        <v>0</v>
      </c>
    </row>
    <row r="32" spans="1:17" ht="45" x14ac:dyDescent="0.25">
      <c r="A32" s="10" t="s">
        <v>42</v>
      </c>
      <c r="B32" s="18">
        <v>2714000</v>
      </c>
      <c r="C32" s="104">
        <f>D32-B32</f>
        <v>500000</v>
      </c>
      <c r="D32" s="105">
        <v>3214000</v>
      </c>
      <c r="E32" s="86">
        <v>0</v>
      </c>
      <c r="F32" s="13">
        <v>8283.7199999999993</v>
      </c>
      <c r="G32" s="12">
        <v>361000</v>
      </c>
      <c r="H32" s="13">
        <v>180500</v>
      </c>
      <c r="I32" s="12">
        <v>371774.8</v>
      </c>
      <c r="J32" s="13">
        <v>185666</v>
      </c>
      <c r="K32" s="12">
        <v>0</v>
      </c>
      <c r="L32" s="13">
        <v>19188</v>
      </c>
      <c r="M32" s="12">
        <v>547108.80000000005</v>
      </c>
      <c r="N32" s="12">
        <v>0</v>
      </c>
      <c r="O32" s="13">
        <v>520918.98</v>
      </c>
      <c r="P32" s="12">
        <v>254199.2</v>
      </c>
      <c r="Q32" s="98">
        <f>SUM(E32:P32)</f>
        <v>2448639.5</v>
      </c>
    </row>
    <row r="33" spans="1:17" ht="60" x14ac:dyDescent="0.25">
      <c r="A33" s="10" t="s">
        <v>43</v>
      </c>
      <c r="B33" s="11"/>
      <c r="C33" s="104"/>
      <c r="D33" s="104"/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98">
        <v>0</v>
      </c>
    </row>
    <row r="34" spans="1:17" ht="30" x14ac:dyDescent="0.25">
      <c r="A34" s="10" t="s">
        <v>44</v>
      </c>
      <c r="B34" s="36">
        <v>7700000</v>
      </c>
      <c r="C34" s="107">
        <f>D34-B34</f>
        <v>7856393</v>
      </c>
      <c r="D34" s="107">
        <v>15556393</v>
      </c>
      <c r="E34" s="12">
        <v>0</v>
      </c>
      <c r="F34" s="12">
        <v>0</v>
      </c>
      <c r="G34" s="13">
        <v>124814.5</v>
      </c>
      <c r="H34" s="12">
        <v>2108623.39</v>
      </c>
      <c r="I34" s="12">
        <v>0</v>
      </c>
      <c r="J34" s="12">
        <v>0</v>
      </c>
      <c r="K34" s="12">
        <v>1022091.6</v>
      </c>
      <c r="L34" s="13">
        <v>207827.4</v>
      </c>
      <c r="M34" s="12">
        <v>1689858.85</v>
      </c>
      <c r="N34" s="98">
        <v>4830000</v>
      </c>
      <c r="O34" s="13">
        <v>9099.94</v>
      </c>
      <c r="P34" s="12">
        <v>1267403.58</v>
      </c>
      <c r="Q34" s="98">
        <f>SUM(E34:P34)</f>
        <v>11259719.26</v>
      </c>
    </row>
    <row r="35" spans="1:17" ht="30" x14ac:dyDescent="0.25">
      <c r="A35" s="7" t="s">
        <v>45</v>
      </c>
      <c r="B35" s="8"/>
      <c r="C35" s="104"/>
      <c r="D35" s="104"/>
      <c r="E35" s="80">
        <v>0</v>
      </c>
      <c r="F35" s="80">
        <v>0</v>
      </c>
      <c r="G35" s="80">
        <v>0</v>
      </c>
      <c r="H35" s="80">
        <v>0</v>
      </c>
      <c r="I35" s="80">
        <v>0</v>
      </c>
      <c r="J35" s="80">
        <v>0</v>
      </c>
      <c r="K35" s="80">
        <v>0</v>
      </c>
      <c r="L35" s="80">
        <v>0</v>
      </c>
      <c r="M35" s="83">
        <v>0</v>
      </c>
      <c r="N35" s="83">
        <v>0</v>
      </c>
      <c r="O35" s="83">
        <v>0</v>
      </c>
      <c r="P35" s="83">
        <v>0</v>
      </c>
      <c r="Q35" s="87">
        <v>0</v>
      </c>
    </row>
    <row r="36" spans="1:17" ht="45" x14ac:dyDescent="0.25">
      <c r="A36" s="10" t="s">
        <v>46</v>
      </c>
      <c r="B36" s="20"/>
      <c r="C36" s="104"/>
      <c r="D36" s="104"/>
      <c r="E36" s="88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98">
        <v>0</v>
      </c>
    </row>
    <row r="37" spans="1:17" ht="45" x14ac:dyDescent="0.25">
      <c r="A37" s="10" t="s">
        <v>47</v>
      </c>
      <c r="B37" s="20"/>
      <c r="C37" s="104"/>
      <c r="D37" s="104"/>
      <c r="E37" s="88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98">
        <v>0</v>
      </c>
    </row>
    <row r="38" spans="1:17" ht="45" x14ac:dyDescent="0.25">
      <c r="A38" s="10" t="s">
        <v>48</v>
      </c>
      <c r="B38" s="20"/>
      <c r="C38" s="104"/>
      <c r="D38" s="104"/>
      <c r="E38" s="88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98">
        <v>0</v>
      </c>
    </row>
    <row r="39" spans="1:17" ht="45" x14ac:dyDescent="0.25">
      <c r="A39" s="10" t="s">
        <v>49</v>
      </c>
      <c r="B39" s="20"/>
      <c r="C39" s="104"/>
      <c r="D39" s="104"/>
      <c r="E39" s="88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98">
        <v>0</v>
      </c>
    </row>
    <row r="40" spans="1:17" ht="60" x14ac:dyDescent="0.25">
      <c r="A40" s="10" t="s">
        <v>50</v>
      </c>
      <c r="B40" s="20"/>
      <c r="C40" s="104"/>
      <c r="D40" s="104"/>
      <c r="E40" s="88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98">
        <v>0</v>
      </c>
    </row>
    <row r="41" spans="1:17" ht="45" x14ac:dyDescent="0.25">
      <c r="A41" s="10" t="s">
        <v>51</v>
      </c>
      <c r="B41" s="20"/>
      <c r="C41" s="104"/>
      <c r="D41" s="104"/>
      <c r="E41" s="88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98">
        <v>0</v>
      </c>
    </row>
    <row r="42" spans="1:17" ht="45" x14ac:dyDescent="0.25">
      <c r="A42" s="10" t="s">
        <v>52</v>
      </c>
      <c r="B42" s="20"/>
      <c r="C42" s="104"/>
      <c r="D42" s="104"/>
      <c r="E42" s="88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98">
        <v>0</v>
      </c>
    </row>
    <row r="43" spans="1:17" ht="30" x14ac:dyDescent="0.25">
      <c r="A43" s="7" t="s">
        <v>53</v>
      </c>
      <c r="B43" s="8"/>
      <c r="C43" s="104"/>
      <c r="D43" s="104"/>
      <c r="E43" s="89">
        <v>0</v>
      </c>
      <c r="F43" s="87">
        <v>0</v>
      </c>
      <c r="G43" s="87">
        <v>0</v>
      </c>
      <c r="H43" s="87">
        <v>0</v>
      </c>
      <c r="I43" s="87">
        <v>0</v>
      </c>
      <c r="J43" s="87">
        <v>0</v>
      </c>
      <c r="K43" s="87">
        <v>0</v>
      </c>
      <c r="L43" s="87">
        <v>0</v>
      </c>
      <c r="M43" s="12">
        <v>0</v>
      </c>
      <c r="N43" s="83">
        <v>0</v>
      </c>
      <c r="O43" s="12">
        <v>0</v>
      </c>
      <c r="P43" s="83">
        <v>0</v>
      </c>
      <c r="Q43" s="87">
        <v>0</v>
      </c>
    </row>
    <row r="44" spans="1:17" ht="45" x14ac:dyDescent="0.25">
      <c r="A44" s="10" t="s">
        <v>54</v>
      </c>
      <c r="B44" s="20"/>
      <c r="C44" s="104"/>
      <c r="D44" s="104"/>
      <c r="E44" s="88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98">
        <v>0</v>
      </c>
    </row>
    <row r="45" spans="1:17" ht="45" x14ac:dyDescent="0.25">
      <c r="A45" s="10" t="s">
        <v>55</v>
      </c>
      <c r="B45" s="20"/>
      <c r="C45" s="104"/>
      <c r="D45" s="104"/>
      <c r="E45" s="88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98">
        <v>0</v>
      </c>
    </row>
    <row r="46" spans="1:17" ht="45" x14ac:dyDescent="0.25">
      <c r="A46" s="10" t="s">
        <v>56</v>
      </c>
      <c r="B46" s="20"/>
      <c r="C46" s="104"/>
      <c r="D46" s="104"/>
      <c r="E46" s="88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98">
        <v>0</v>
      </c>
    </row>
    <row r="47" spans="1:17" ht="45" x14ac:dyDescent="0.25">
      <c r="A47" s="10" t="s">
        <v>57</v>
      </c>
      <c r="B47" s="20"/>
      <c r="C47" s="104"/>
      <c r="D47" s="104"/>
      <c r="E47" s="88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98">
        <v>0</v>
      </c>
    </row>
    <row r="48" spans="1:17" ht="45" x14ac:dyDescent="0.25">
      <c r="A48" s="10" t="s">
        <v>58</v>
      </c>
      <c r="B48" s="20"/>
      <c r="C48" s="104"/>
      <c r="D48" s="104"/>
      <c r="E48" s="88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98">
        <v>0</v>
      </c>
    </row>
    <row r="49" spans="1:17" ht="45" x14ac:dyDescent="0.25">
      <c r="A49" s="10" t="s">
        <v>59</v>
      </c>
      <c r="B49" s="20"/>
      <c r="C49" s="104"/>
      <c r="D49" s="104"/>
      <c r="E49" s="88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98">
        <v>0</v>
      </c>
    </row>
    <row r="50" spans="1:17" ht="45" x14ac:dyDescent="0.25">
      <c r="A50" s="10" t="s">
        <v>60</v>
      </c>
      <c r="B50" s="20"/>
      <c r="C50" s="104"/>
      <c r="D50" s="104"/>
      <c r="E50" s="88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98">
        <v>0</v>
      </c>
    </row>
    <row r="51" spans="1:17" ht="30" x14ac:dyDescent="0.25">
      <c r="A51" s="7" t="s">
        <v>61</v>
      </c>
      <c r="B51" s="8"/>
      <c r="C51" s="104"/>
      <c r="D51" s="104"/>
      <c r="E51" s="89">
        <v>0</v>
      </c>
      <c r="F51" s="87">
        <v>0</v>
      </c>
      <c r="G51" s="87">
        <v>0</v>
      </c>
      <c r="H51" s="87">
        <v>0</v>
      </c>
      <c r="I51" s="87">
        <v>0</v>
      </c>
      <c r="J51" s="90">
        <v>0</v>
      </c>
      <c r="K51" s="87">
        <f>SUM(K52)</f>
        <v>11900</v>
      </c>
      <c r="L51" s="90">
        <v>70800</v>
      </c>
      <c r="M51" s="142">
        <v>0</v>
      </c>
      <c r="N51" s="142">
        <v>0</v>
      </c>
      <c r="O51" s="87">
        <v>0</v>
      </c>
      <c r="P51" s="141">
        <v>8493435</v>
      </c>
      <c r="Q51" s="87">
        <f>SUM(E51:P51)</f>
        <v>8576135</v>
      </c>
    </row>
    <row r="52" spans="1:17" x14ac:dyDescent="0.25">
      <c r="A52" s="10" t="s">
        <v>62</v>
      </c>
      <c r="B52" s="34">
        <v>700000</v>
      </c>
      <c r="C52" s="108">
        <v>0</v>
      </c>
      <c r="D52" s="109">
        <v>700000</v>
      </c>
      <c r="E52" s="88">
        <v>0</v>
      </c>
      <c r="F52" s="12">
        <v>0</v>
      </c>
      <c r="G52" s="81">
        <v>0</v>
      </c>
      <c r="H52" s="12">
        <v>0</v>
      </c>
      <c r="I52" s="12">
        <v>0</v>
      </c>
      <c r="J52" s="19">
        <v>0</v>
      </c>
      <c r="K52" s="12">
        <v>11900</v>
      </c>
      <c r="L52" s="13">
        <v>70800</v>
      </c>
      <c r="M52" s="12">
        <v>0</v>
      </c>
      <c r="N52" s="12">
        <v>0</v>
      </c>
      <c r="O52" s="12">
        <v>0</v>
      </c>
      <c r="P52" s="92"/>
      <c r="Q52" s="98">
        <f>SUM(E52:P52)</f>
        <v>82700</v>
      </c>
    </row>
    <row r="53" spans="1:17" ht="45" x14ac:dyDescent="0.25">
      <c r="A53" s="10" t="s">
        <v>63</v>
      </c>
      <c r="B53" s="21"/>
      <c r="C53" s="108"/>
      <c r="D53" s="108"/>
      <c r="E53" s="88">
        <v>0</v>
      </c>
      <c r="F53" s="12">
        <v>0</v>
      </c>
      <c r="G53" s="81">
        <v>0</v>
      </c>
      <c r="H53" s="12">
        <v>0</v>
      </c>
      <c r="I53" s="12">
        <v>0</v>
      </c>
      <c r="J53" s="19">
        <v>0</v>
      </c>
      <c r="K53" s="19">
        <v>0</v>
      </c>
      <c r="L53" s="19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7" ht="45" x14ac:dyDescent="0.25">
      <c r="A54" s="10" t="s">
        <v>64</v>
      </c>
      <c r="B54" s="35">
        <v>0</v>
      </c>
      <c r="C54" s="104">
        <v>7698660</v>
      </c>
      <c r="D54" s="104">
        <v>7698660</v>
      </c>
      <c r="E54" s="88">
        <v>0</v>
      </c>
      <c r="F54" s="12">
        <v>0</v>
      </c>
      <c r="G54" s="12">
        <v>0</v>
      </c>
      <c r="H54" s="12">
        <v>0</v>
      </c>
      <c r="I54" s="12">
        <v>0</v>
      </c>
      <c r="J54" s="19">
        <v>0</v>
      </c>
      <c r="K54" s="19">
        <v>0</v>
      </c>
      <c r="L54" s="19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7" ht="45" x14ac:dyDescent="0.25">
      <c r="A55" s="10" t="s">
        <v>65</v>
      </c>
      <c r="B55" s="35">
        <v>250000</v>
      </c>
      <c r="C55" s="104">
        <v>0</v>
      </c>
      <c r="D55" s="110">
        <v>250000</v>
      </c>
      <c r="E55" s="88">
        <v>0</v>
      </c>
      <c r="F55" s="12">
        <v>0</v>
      </c>
      <c r="G55" s="12">
        <v>0</v>
      </c>
      <c r="H55" s="12">
        <v>0</v>
      </c>
      <c r="I55" s="12">
        <v>0</v>
      </c>
      <c r="J55" s="19">
        <v>0</v>
      </c>
      <c r="K55" s="19">
        <v>0</v>
      </c>
      <c r="L55" s="19">
        <v>0</v>
      </c>
      <c r="M55" s="12">
        <v>0</v>
      </c>
      <c r="N55" s="12">
        <v>0</v>
      </c>
      <c r="O55" s="12">
        <v>0</v>
      </c>
      <c r="P55" s="13">
        <v>8493435</v>
      </c>
      <c r="Q55" s="12">
        <v>0</v>
      </c>
    </row>
    <row r="56" spans="1:17" ht="30" x14ac:dyDescent="0.25">
      <c r="A56" s="10" t="s">
        <v>66</v>
      </c>
      <c r="B56" s="20"/>
      <c r="C56" s="104"/>
      <c r="D56" s="104"/>
      <c r="E56" s="88">
        <v>0</v>
      </c>
      <c r="F56" s="12">
        <v>0</v>
      </c>
      <c r="G56" s="12">
        <v>0</v>
      </c>
      <c r="H56" s="12">
        <v>0</v>
      </c>
      <c r="I56" s="12">
        <v>0</v>
      </c>
      <c r="J56" s="19">
        <v>0</v>
      </c>
      <c r="K56" s="19">
        <v>0</v>
      </c>
      <c r="L56" s="19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</row>
    <row r="57" spans="1:17" ht="30" x14ac:dyDescent="0.25">
      <c r="A57" s="10" t="s">
        <v>67</v>
      </c>
      <c r="B57" s="20"/>
      <c r="C57" s="104"/>
      <c r="D57" s="104"/>
      <c r="E57" s="88">
        <v>0</v>
      </c>
      <c r="F57" s="12">
        <v>0</v>
      </c>
      <c r="G57" s="12">
        <v>0</v>
      </c>
      <c r="H57" s="12">
        <v>0</v>
      </c>
      <c r="I57" s="12">
        <v>0</v>
      </c>
      <c r="J57" s="19">
        <v>0</v>
      </c>
      <c r="K57" s="19">
        <v>0</v>
      </c>
      <c r="L57" s="19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7" ht="30" x14ac:dyDescent="0.25">
      <c r="A58" s="10" t="s">
        <v>68</v>
      </c>
      <c r="B58" s="20"/>
      <c r="C58" s="104"/>
      <c r="D58" s="104"/>
      <c r="E58" s="88">
        <v>0</v>
      </c>
      <c r="F58" s="12">
        <v>0</v>
      </c>
      <c r="G58" s="12">
        <v>0</v>
      </c>
      <c r="H58" s="12">
        <v>0</v>
      </c>
      <c r="I58" s="12">
        <v>0</v>
      </c>
      <c r="J58" s="19">
        <v>0</v>
      </c>
      <c r="K58" s="19">
        <v>0</v>
      </c>
      <c r="L58" s="19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7" x14ac:dyDescent="0.25">
      <c r="A59" s="10" t="s">
        <v>69</v>
      </c>
      <c r="B59" s="20"/>
      <c r="C59" s="104"/>
      <c r="D59" s="104"/>
      <c r="E59" s="88">
        <v>0</v>
      </c>
      <c r="F59" s="12">
        <v>0</v>
      </c>
      <c r="G59" s="12">
        <v>0</v>
      </c>
      <c r="H59" s="12">
        <v>0</v>
      </c>
      <c r="I59" s="12">
        <v>0</v>
      </c>
      <c r="J59" s="19">
        <v>0</v>
      </c>
      <c r="K59" s="19">
        <v>0</v>
      </c>
      <c r="L59" s="19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7" ht="60" x14ac:dyDescent="0.25">
      <c r="A60" s="10" t="s">
        <v>70</v>
      </c>
      <c r="B60" s="20"/>
      <c r="C60" s="104"/>
      <c r="D60" s="104"/>
      <c r="E60" s="88">
        <v>0</v>
      </c>
      <c r="F60" s="12">
        <v>0</v>
      </c>
      <c r="G60" s="12">
        <v>0</v>
      </c>
      <c r="H60" s="12">
        <v>0</v>
      </c>
      <c r="I60" s="12">
        <v>0</v>
      </c>
      <c r="J60" s="19">
        <v>0</v>
      </c>
      <c r="K60" s="19">
        <v>0</v>
      </c>
      <c r="L60" s="19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7" x14ac:dyDescent="0.25">
      <c r="A61" s="7" t="s">
        <v>71</v>
      </c>
      <c r="B61" s="8"/>
      <c r="C61" s="104"/>
      <c r="D61" s="104"/>
      <c r="E61" s="89">
        <v>0</v>
      </c>
      <c r="F61" s="87">
        <v>0</v>
      </c>
      <c r="G61" s="87">
        <v>0</v>
      </c>
      <c r="H61" s="87">
        <v>0</v>
      </c>
      <c r="I61" s="87">
        <v>0</v>
      </c>
      <c r="J61" s="90">
        <v>0</v>
      </c>
      <c r="K61" s="87">
        <v>0</v>
      </c>
      <c r="L61" s="90">
        <v>0</v>
      </c>
      <c r="M61" s="87">
        <v>0</v>
      </c>
      <c r="N61" s="83">
        <v>0</v>
      </c>
      <c r="O61" s="87">
        <v>0</v>
      </c>
      <c r="P61" s="83">
        <v>0</v>
      </c>
      <c r="Q61" s="87">
        <v>0</v>
      </c>
    </row>
    <row r="62" spans="1:17" ht="30" x14ac:dyDescent="0.25">
      <c r="A62" s="10" t="s">
        <v>72</v>
      </c>
      <c r="B62" s="20"/>
      <c r="C62" s="104"/>
      <c r="D62" s="104"/>
      <c r="E62" s="88">
        <v>0</v>
      </c>
      <c r="F62" s="12">
        <v>0</v>
      </c>
      <c r="G62" s="12">
        <v>0</v>
      </c>
      <c r="H62" s="12">
        <v>0</v>
      </c>
      <c r="I62" s="12">
        <v>0</v>
      </c>
      <c r="J62" s="14">
        <v>0</v>
      </c>
      <c r="K62" s="12">
        <v>0</v>
      </c>
      <c r="L62" s="14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7" x14ac:dyDescent="0.25">
      <c r="A63" s="10" t="s">
        <v>73</v>
      </c>
      <c r="B63" s="20"/>
      <c r="C63" s="104"/>
      <c r="D63" s="104"/>
      <c r="E63" s="88">
        <v>0</v>
      </c>
      <c r="F63" s="12">
        <v>0</v>
      </c>
      <c r="G63" s="12">
        <v>0</v>
      </c>
      <c r="H63" s="12">
        <v>0</v>
      </c>
      <c r="I63" s="12">
        <v>0</v>
      </c>
      <c r="J63" s="14">
        <v>0</v>
      </c>
      <c r="K63" s="12">
        <v>0</v>
      </c>
      <c r="L63" s="14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7" ht="30" x14ac:dyDescent="0.25">
      <c r="A64" s="10" t="s">
        <v>74</v>
      </c>
      <c r="B64" s="20"/>
      <c r="C64" s="104"/>
      <c r="D64" s="104"/>
      <c r="E64" s="88">
        <v>0</v>
      </c>
      <c r="F64" s="12">
        <v>0</v>
      </c>
      <c r="G64" s="12">
        <v>0</v>
      </c>
      <c r="H64" s="12">
        <v>0</v>
      </c>
      <c r="I64" s="12">
        <v>0</v>
      </c>
      <c r="J64" s="14">
        <v>0</v>
      </c>
      <c r="K64" s="12">
        <v>0</v>
      </c>
      <c r="L64" s="14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ht="60" x14ac:dyDescent="0.25">
      <c r="A65" s="10" t="s">
        <v>75</v>
      </c>
      <c r="B65" s="20"/>
      <c r="C65" s="104"/>
      <c r="D65" s="104"/>
      <c r="E65" s="88">
        <v>0</v>
      </c>
      <c r="F65" s="12">
        <v>0</v>
      </c>
      <c r="G65" s="12">
        <v>0</v>
      </c>
      <c r="H65" s="12">
        <v>0</v>
      </c>
      <c r="I65" s="12">
        <v>0</v>
      </c>
      <c r="J65" s="14">
        <v>0</v>
      </c>
      <c r="K65" s="12">
        <v>0</v>
      </c>
      <c r="L65" s="14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ht="45" x14ac:dyDescent="0.25">
      <c r="A66" s="7" t="s">
        <v>76</v>
      </c>
      <c r="B66" s="8"/>
      <c r="C66" s="104"/>
      <c r="D66" s="104"/>
      <c r="E66" s="89">
        <v>0</v>
      </c>
      <c r="F66" s="87">
        <v>0</v>
      </c>
      <c r="G66" s="87">
        <v>0</v>
      </c>
      <c r="H66" s="87">
        <v>0</v>
      </c>
      <c r="I66" s="87">
        <v>0</v>
      </c>
      <c r="J66" s="90">
        <v>0</v>
      </c>
      <c r="K66" s="87">
        <v>0</v>
      </c>
      <c r="L66" s="90">
        <v>0</v>
      </c>
      <c r="M66" s="87">
        <v>0</v>
      </c>
      <c r="N66" s="142">
        <v>0</v>
      </c>
      <c r="O66" s="87">
        <v>0</v>
      </c>
      <c r="P66" s="142">
        <v>0</v>
      </c>
      <c r="Q66" s="87">
        <v>0</v>
      </c>
    </row>
    <row r="67" spans="1:17" ht="30" x14ac:dyDescent="0.25">
      <c r="A67" s="10" t="s">
        <v>77</v>
      </c>
      <c r="B67" s="20"/>
      <c r="C67" s="104"/>
      <c r="D67" s="104"/>
      <c r="E67" s="88">
        <v>0</v>
      </c>
      <c r="F67" s="12">
        <v>0</v>
      </c>
      <c r="G67" s="12">
        <v>0</v>
      </c>
      <c r="H67" s="12">
        <v>0</v>
      </c>
      <c r="I67" s="12">
        <v>0</v>
      </c>
      <c r="J67" s="14">
        <v>0</v>
      </c>
      <c r="K67" s="12">
        <v>0</v>
      </c>
      <c r="L67" s="14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</row>
    <row r="68" spans="1:17" ht="60" x14ac:dyDescent="0.25">
      <c r="A68" s="10" t="s">
        <v>78</v>
      </c>
      <c r="B68" s="20"/>
      <c r="C68" s="104"/>
      <c r="D68" s="104"/>
      <c r="E68" s="88">
        <v>0</v>
      </c>
      <c r="F68" s="12">
        <v>0</v>
      </c>
      <c r="G68" s="12">
        <v>0</v>
      </c>
      <c r="H68" s="12">
        <v>0</v>
      </c>
      <c r="I68" s="12">
        <v>0</v>
      </c>
      <c r="J68" s="14">
        <v>0</v>
      </c>
      <c r="K68" s="12">
        <v>0</v>
      </c>
      <c r="L68" s="14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</row>
    <row r="69" spans="1:17" x14ac:dyDescent="0.25">
      <c r="A69" s="7" t="s">
        <v>79</v>
      </c>
      <c r="B69" s="8"/>
      <c r="C69" s="104"/>
      <c r="D69" s="104"/>
      <c r="E69" s="89">
        <v>0</v>
      </c>
      <c r="F69" s="87">
        <v>0</v>
      </c>
      <c r="G69" s="87">
        <v>0</v>
      </c>
      <c r="H69" s="87">
        <v>0</v>
      </c>
      <c r="I69" s="87">
        <v>0</v>
      </c>
      <c r="J69" s="90">
        <v>0</v>
      </c>
      <c r="K69" s="87">
        <v>0</v>
      </c>
      <c r="L69" s="90">
        <v>0</v>
      </c>
      <c r="M69" s="12">
        <v>0</v>
      </c>
      <c r="N69" s="83">
        <v>0</v>
      </c>
      <c r="O69" s="12">
        <v>0</v>
      </c>
      <c r="P69" s="83">
        <v>0</v>
      </c>
      <c r="Q69" s="12">
        <v>0</v>
      </c>
    </row>
    <row r="70" spans="1:17" ht="30" x14ac:dyDescent="0.25">
      <c r="A70" s="10" t="s">
        <v>80</v>
      </c>
      <c r="B70" s="20"/>
      <c r="C70" s="104"/>
      <c r="D70" s="104"/>
      <c r="E70" s="88">
        <v>0</v>
      </c>
      <c r="F70" s="12">
        <v>0</v>
      </c>
      <c r="G70" s="12">
        <v>0</v>
      </c>
      <c r="H70" s="12">
        <v>0</v>
      </c>
      <c r="I70" s="12">
        <v>0</v>
      </c>
      <c r="J70" s="14">
        <v>0</v>
      </c>
      <c r="K70" s="12">
        <v>0</v>
      </c>
      <c r="L70" s="14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ht="30" x14ac:dyDescent="0.25">
      <c r="A71" s="10" t="s">
        <v>81</v>
      </c>
      <c r="B71" s="20"/>
      <c r="C71" s="104"/>
      <c r="D71" s="104"/>
      <c r="E71" s="88">
        <v>0</v>
      </c>
      <c r="F71" s="12">
        <v>0</v>
      </c>
      <c r="G71" s="12">
        <v>0</v>
      </c>
      <c r="H71" s="12">
        <v>0</v>
      </c>
      <c r="I71" s="12">
        <v>0</v>
      </c>
      <c r="J71" s="14">
        <v>0</v>
      </c>
      <c r="K71" s="12">
        <v>0</v>
      </c>
      <c r="L71" s="14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</row>
    <row r="72" spans="1:17" ht="45" x14ac:dyDescent="0.25">
      <c r="A72" s="10" t="s">
        <v>82</v>
      </c>
      <c r="B72" s="20"/>
      <c r="C72" s="104"/>
      <c r="D72" s="104"/>
      <c r="E72" s="88">
        <v>0</v>
      </c>
      <c r="F72" s="12">
        <v>0</v>
      </c>
      <c r="G72" s="12">
        <v>0</v>
      </c>
      <c r="H72" s="12">
        <v>0</v>
      </c>
      <c r="I72" s="12">
        <v>0</v>
      </c>
      <c r="J72" s="14">
        <v>0</v>
      </c>
      <c r="K72" s="12">
        <v>0</v>
      </c>
      <c r="L72" s="14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25">
      <c r="A73" s="115" t="s">
        <v>83</v>
      </c>
      <c r="B73" s="123">
        <v>0</v>
      </c>
      <c r="C73" s="124">
        <v>0</v>
      </c>
      <c r="D73" s="124">
        <v>0</v>
      </c>
      <c r="E73" s="77">
        <v>639997.69999999995</v>
      </c>
      <c r="F73" s="74">
        <v>11096252.73</v>
      </c>
      <c r="G73" s="75">
        <v>6477254.7300000004</v>
      </c>
      <c r="H73" s="75">
        <v>10919954.060000001</v>
      </c>
      <c r="I73" s="75">
        <v>5871137</v>
      </c>
      <c r="J73" s="75">
        <v>6059739.3099999996</v>
      </c>
      <c r="K73" s="75">
        <v>7830071.2699999996</v>
      </c>
      <c r="L73" s="75">
        <v>6408286.0599999996</v>
      </c>
      <c r="M73" s="97">
        <f>+M25+M15+M9</f>
        <v>14286249.889999999</v>
      </c>
      <c r="N73" s="99">
        <f>N25+N15+N9</f>
        <v>10573169.01</v>
      </c>
      <c r="O73" s="97">
        <f>SUM(O25+O15+O9)</f>
        <v>15512750</v>
      </c>
      <c r="P73" s="97">
        <f>SUM(P51+P25+P15+P9)</f>
        <v>26097120.789999999</v>
      </c>
      <c r="Q73" s="131">
        <f>SUM(E73:P73)</f>
        <v>121771982.55000001</v>
      </c>
    </row>
    <row r="74" spans="1:17" x14ac:dyDescent="0.25">
      <c r="A74" s="5" t="s">
        <v>84</v>
      </c>
      <c r="B74" s="25"/>
      <c r="C74" s="112"/>
      <c r="D74" s="112"/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6">
        <v>0</v>
      </c>
      <c r="N74" s="76">
        <v>0</v>
      </c>
      <c r="O74" s="76">
        <v>0</v>
      </c>
      <c r="P74" s="76">
        <v>0</v>
      </c>
      <c r="Q74" s="12">
        <v>0</v>
      </c>
    </row>
    <row r="75" spans="1:17" ht="30" x14ac:dyDescent="0.25">
      <c r="A75" s="7" t="s">
        <v>85</v>
      </c>
      <c r="B75" s="26"/>
      <c r="C75" s="113"/>
      <c r="D75" s="113"/>
      <c r="E75" s="80">
        <v>0</v>
      </c>
      <c r="F75" s="80">
        <v>0</v>
      </c>
      <c r="G75" s="80">
        <v>0</v>
      </c>
      <c r="H75" s="80">
        <v>0</v>
      </c>
      <c r="I75" s="80">
        <v>0</v>
      </c>
      <c r="J75" s="80">
        <v>0</v>
      </c>
      <c r="K75" s="80">
        <v>0</v>
      </c>
      <c r="L75" s="80">
        <v>0</v>
      </c>
      <c r="M75" s="76">
        <v>0</v>
      </c>
      <c r="N75" s="87">
        <v>0</v>
      </c>
      <c r="O75" s="87">
        <v>0</v>
      </c>
      <c r="P75" s="76">
        <v>0</v>
      </c>
      <c r="Q75" s="12">
        <v>0</v>
      </c>
    </row>
    <row r="76" spans="1:17" ht="45" x14ac:dyDescent="0.25">
      <c r="A76" s="10" t="s">
        <v>86</v>
      </c>
      <c r="B76" s="26"/>
      <c r="C76" s="112"/>
      <c r="D76" s="112"/>
      <c r="E76" s="82">
        <v>0</v>
      </c>
      <c r="F76" s="82">
        <v>0</v>
      </c>
      <c r="G76" s="82">
        <v>0</v>
      </c>
      <c r="H76" s="82">
        <v>0</v>
      </c>
      <c r="I76" s="82">
        <v>0</v>
      </c>
      <c r="J76" s="82">
        <v>0</v>
      </c>
      <c r="K76" s="82">
        <v>0</v>
      </c>
      <c r="L76" s="82">
        <v>0</v>
      </c>
      <c r="M76" s="95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ht="45" x14ac:dyDescent="0.25">
      <c r="A77" s="10" t="s">
        <v>87</v>
      </c>
      <c r="B77" s="27"/>
      <c r="C77" s="112"/>
      <c r="D77" s="112"/>
      <c r="E77" s="82">
        <v>0</v>
      </c>
      <c r="F77" s="82">
        <v>0</v>
      </c>
      <c r="G77" s="82">
        <v>0</v>
      </c>
      <c r="H77" s="82">
        <v>0</v>
      </c>
      <c r="I77" s="82">
        <v>0</v>
      </c>
      <c r="J77" s="82">
        <v>0</v>
      </c>
      <c r="K77" s="82">
        <v>0</v>
      </c>
      <c r="L77" s="82">
        <v>0</v>
      </c>
      <c r="M77" s="95">
        <v>0</v>
      </c>
      <c r="N77" s="12">
        <v>0</v>
      </c>
      <c r="O77" s="12">
        <v>0</v>
      </c>
      <c r="P77" s="12">
        <v>0</v>
      </c>
      <c r="Q77" s="12">
        <v>0</v>
      </c>
    </row>
    <row r="78" spans="1:17" x14ac:dyDescent="0.25">
      <c r="A78" s="7" t="s">
        <v>88</v>
      </c>
      <c r="B78" s="27"/>
      <c r="C78" s="112"/>
      <c r="D78" s="112"/>
      <c r="E78" s="80">
        <v>0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0</v>
      </c>
      <c r="L78" s="80">
        <v>0</v>
      </c>
      <c r="M78" s="76">
        <v>0</v>
      </c>
      <c r="N78" s="87">
        <v>0</v>
      </c>
      <c r="O78" s="87">
        <v>0</v>
      </c>
      <c r="P78" s="87">
        <v>0</v>
      </c>
      <c r="Q78" s="87">
        <v>0</v>
      </c>
    </row>
    <row r="79" spans="1:17" ht="30" x14ac:dyDescent="0.25">
      <c r="A79" s="10" t="s">
        <v>89</v>
      </c>
      <c r="B79" s="26"/>
      <c r="C79" s="112"/>
      <c r="D79" s="112"/>
      <c r="E79" s="82">
        <v>0</v>
      </c>
      <c r="F79" s="82">
        <v>0</v>
      </c>
      <c r="G79" s="82">
        <v>0</v>
      </c>
      <c r="H79" s="82">
        <v>0</v>
      </c>
      <c r="I79" s="82">
        <v>0</v>
      </c>
      <c r="J79" s="82">
        <v>0</v>
      </c>
      <c r="K79" s="82">
        <v>0</v>
      </c>
      <c r="L79" s="82">
        <v>0</v>
      </c>
      <c r="M79" s="95">
        <v>0</v>
      </c>
      <c r="N79" s="12">
        <v>0</v>
      </c>
      <c r="O79" s="12">
        <v>0</v>
      </c>
      <c r="P79" s="12">
        <v>0</v>
      </c>
      <c r="Q79" s="12">
        <v>0</v>
      </c>
    </row>
    <row r="80" spans="1:17" ht="30" x14ac:dyDescent="0.25">
      <c r="A80" s="10" t="s">
        <v>90</v>
      </c>
      <c r="B80" s="27"/>
      <c r="C80" s="112"/>
      <c r="D80" s="112"/>
      <c r="E80" s="82">
        <v>0</v>
      </c>
      <c r="F80" s="82">
        <v>0</v>
      </c>
      <c r="G80" s="82">
        <v>0</v>
      </c>
      <c r="H80" s="82">
        <v>0</v>
      </c>
      <c r="I80" s="82">
        <v>0</v>
      </c>
      <c r="J80" s="82">
        <v>0</v>
      </c>
      <c r="K80" s="82">
        <v>0</v>
      </c>
      <c r="L80" s="82">
        <v>0</v>
      </c>
      <c r="M80" s="95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9" ht="30" x14ac:dyDescent="0.25">
      <c r="A81" s="7" t="s">
        <v>91</v>
      </c>
      <c r="B81" s="27"/>
      <c r="C81" s="112"/>
      <c r="D81" s="112"/>
      <c r="E81" s="80">
        <v>0</v>
      </c>
      <c r="F81" s="80">
        <v>0</v>
      </c>
      <c r="G81" s="80">
        <v>0</v>
      </c>
      <c r="H81" s="80">
        <v>0</v>
      </c>
      <c r="I81" s="80">
        <v>0</v>
      </c>
      <c r="J81" s="80">
        <v>0</v>
      </c>
      <c r="K81" s="80">
        <v>0</v>
      </c>
      <c r="L81" s="80">
        <v>0</v>
      </c>
      <c r="M81" s="76">
        <v>0</v>
      </c>
      <c r="N81" s="87">
        <v>0</v>
      </c>
      <c r="O81" s="87">
        <v>0</v>
      </c>
      <c r="P81" s="87">
        <v>0</v>
      </c>
      <c r="Q81" s="87">
        <v>0</v>
      </c>
    </row>
    <row r="82" spans="1:19" ht="45.75" customHeight="1" x14ac:dyDescent="0.25">
      <c r="A82" s="33" t="s">
        <v>92</v>
      </c>
      <c r="B82" s="26"/>
      <c r="C82" s="112"/>
      <c r="D82" s="112"/>
      <c r="E82" s="82">
        <v>0</v>
      </c>
      <c r="F82" s="82">
        <v>0</v>
      </c>
      <c r="G82" s="82">
        <v>0</v>
      </c>
      <c r="H82" s="82">
        <v>0</v>
      </c>
      <c r="I82" s="82">
        <v>0</v>
      </c>
      <c r="J82" s="82">
        <v>0</v>
      </c>
      <c r="K82" s="82">
        <v>0</v>
      </c>
      <c r="L82" s="82">
        <v>0</v>
      </c>
      <c r="M82" s="95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9" ht="30.75" customHeight="1" x14ac:dyDescent="0.25">
      <c r="A83" s="22" t="s">
        <v>93</v>
      </c>
      <c r="B83" s="125"/>
      <c r="C83" s="126"/>
      <c r="D83" s="126"/>
      <c r="E83" s="91">
        <v>0</v>
      </c>
      <c r="F83" s="91">
        <v>0</v>
      </c>
      <c r="G83" s="91">
        <v>0</v>
      </c>
      <c r="H83" s="91">
        <v>0</v>
      </c>
      <c r="I83" s="91">
        <v>0</v>
      </c>
      <c r="J83" s="91">
        <v>0</v>
      </c>
      <c r="K83" s="91">
        <v>0</v>
      </c>
      <c r="L83" s="91">
        <v>0</v>
      </c>
      <c r="M83" s="96">
        <v>0</v>
      </c>
      <c r="N83" s="91">
        <v>0</v>
      </c>
      <c r="O83" s="140">
        <v>0</v>
      </c>
      <c r="P83" s="140">
        <v>0</v>
      </c>
      <c r="Q83" s="140">
        <v>0</v>
      </c>
    </row>
    <row r="84" spans="1:19" x14ac:dyDescent="0.25">
      <c r="B84" s="116"/>
      <c r="C84" s="111"/>
      <c r="D84" s="111"/>
      <c r="E84" s="15"/>
      <c r="F84" s="15"/>
      <c r="G84" s="15"/>
      <c r="H84" s="15"/>
      <c r="I84" s="15"/>
      <c r="J84" s="14"/>
      <c r="K84" s="15"/>
      <c r="L84" s="14"/>
      <c r="M84" s="12"/>
      <c r="N84" s="12"/>
      <c r="O84" s="12"/>
      <c r="P84" s="12"/>
      <c r="Q84" s="128"/>
    </row>
    <row r="85" spans="1:19" ht="51.75" customHeight="1" x14ac:dyDescent="0.25">
      <c r="A85" s="28" t="s">
        <v>94</v>
      </c>
      <c r="B85" s="114">
        <v>93076099</v>
      </c>
      <c r="C85" s="117">
        <v>31698660</v>
      </c>
      <c r="D85" s="119">
        <v>124774759</v>
      </c>
      <c r="E85" s="120">
        <v>639997.69999999995</v>
      </c>
      <c r="F85" s="121">
        <f>SUM(F32,F26,F21,F16,F14,F11,F10)</f>
        <v>11096252.73</v>
      </c>
      <c r="G85" s="121">
        <v>6477254.7300000004</v>
      </c>
      <c r="H85" s="121">
        <f>SUM(H34,H32,H30,H27,H26,H22,H16,H14,H11,H10)</f>
        <v>10919954.060000001</v>
      </c>
      <c r="I85" s="121">
        <f>SUM(I32,I26,I16,I14,I11,I10)</f>
        <v>5871137</v>
      </c>
      <c r="J85" s="122">
        <f>SUM(J32,J26,J16,J14,J11,J10)</f>
        <v>6059739.3099999996</v>
      </c>
      <c r="K85" s="121">
        <f>SUM(K34,K28,K26,K27,K16,K14,K11,K10,K52)</f>
        <v>7830071.2699999996</v>
      </c>
      <c r="L85" s="122">
        <f>SUM(L52,L34,L32,L30,L26,L22,L17,L16,L14,L11,L10)</f>
        <v>6408286.0599999996</v>
      </c>
      <c r="M85" s="121">
        <v>14186249.890000001</v>
      </c>
      <c r="N85" s="121">
        <v>10573169.01</v>
      </c>
      <c r="O85" s="121">
        <v>15512750</v>
      </c>
      <c r="P85" s="97">
        <v>26097120.789999999</v>
      </c>
      <c r="Q85" s="132">
        <f>SUM(E85:P85)</f>
        <v>121671982.55000001</v>
      </c>
    </row>
    <row r="86" spans="1:19" x14ac:dyDescent="0.25">
      <c r="A86" s="29" t="s">
        <v>110</v>
      </c>
      <c r="B86" s="118"/>
      <c r="C86" s="30"/>
      <c r="D86" s="65"/>
      <c r="E86" s="29"/>
      <c r="F86" s="29"/>
      <c r="H86" s="30"/>
      <c r="I86" s="30"/>
      <c r="J86" s="30"/>
      <c r="K86" s="30"/>
      <c r="L86" s="32" t="s">
        <v>97</v>
      </c>
      <c r="M86" s="29"/>
      <c r="N86" s="29"/>
      <c r="O86" s="29"/>
      <c r="P86" s="29"/>
      <c r="Q86" s="29"/>
      <c r="R86" s="30"/>
      <c r="S86" s="30"/>
    </row>
    <row r="87" spans="1:19" x14ac:dyDescent="0.25">
      <c r="A87" s="29" t="s">
        <v>111</v>
      </c>
      <c r="B87" s="29"/>
      <c r="C87" s="29"/>
      <c r="D87" s="29"/>
      <c r="E87" s="29"/>
      <c r="F87" s="29"/>
      <c r="H87" s="30"/>
      <c r="I87" s="30"/>
      <c r="J87" s="30"/>
      <c r="K87" s="30"/>
      <c r="L87" s="32" t="s">
        <v>98</v>
      </c>
      <c r="M87" s="29"/>
      <c r="N87" s="29"/>
      <c r="O87" s="29"/>
      <c r="P87" s="29"/>
      <c r="Q87" s="29"/>
      <c r="R87" s="30"/>
      <c r="S87" s="30"/>
    </row>
    <row r="88" spans="1:19" ht="15.75" x14ac:dyDescent="0.25">
      <c r="A88" s="31"/>
      <c r="B88" s="31"/>
      <c r="C88" s="31"/>
      <c r="D88" s="31"/>
      <c r="E88" s="31"/>
      <c r="F88" s="30"/>
      <c r="G88" s="30"/>
      <c r="H88" s="30"/>
      <c r="I88" s="30"/>
      <c r="J88" s="30"/>
      <c r="K88" s="30"/>
      <c r="L88" s="32" t="s">
        <v>99</v>
      </c>
      <c r="M88" s="29"/>
      <c r="N88" s="29"/>
      <c r="O88" s="29"/>
      <c r="P88" s="29"/>
      <c r="Q88" s="29"/>
      <c r="R88" s="30"/>
      <c r="S88" s="30"/>
    </row>
    <row r="89" spans="1:19" ht="15.75" x14ac:dyDescent="0.25">
      <c r="A89" s="31"/>
      <c r="B89" s="31"/>
      <c r="C89" s="31"/>
      <c r="D89" s="31"/>
      <c r="E89" s="31"/>
      <c r="F89" s="30"/>
      <c r="G89" s="30"/>
      <c r="H89" s="30"/>
      <c r="I89" s="30"/>
      <c r="J89" s="30"/>
      <c r="K89" s="30"/>
      <c r="L89" s="32" t="s">
        <v>100</v>
      </c>
      <c r="M89" s="29"/>
      <c r="N89" s="29"/>
      <c r="O89" s="29"/>
      <c r="P89" s="29"/>
      <c r="Q89" s="29"/>
      <c r="R89" s="30"/>
      <c r="S89" s="30"/>
    </row>
    <row r="90" spans="1:19" x14ac:dyDescent="0.25">
      <c r="E90" s="1"/>
      <c r="L90" s="32" t="s">
        <v>101</v>
      </c>
      <c r="M90" s="29"/>
      <c r="N90" s="29"/>
      <c r="O90" s="29"/>
      <c r="P90" s="29"/>
      <c r="Q90" s="29"/>
    </row>
    <row r="91" spans="1:19" ht="18.75" customHeight="1" x14ac:dyDescent="0.25">
      <c r="E91" s="1"/>
    </row>
    <row r="92" spans="1:19" ht="18.75" customHeight="1" x14ac:dyDescent="0.25">
      <c r="A92" t="s">
        <v>95</v>
      </c>
      <c r="E92" s="1"/>
    </row>
    <row r="93" spans="1:19" x14ac:dyDescent="0.25">
      <c r="A93" t="s">
        <v>96</v>
      </c>
      <c r="E93" s="1"/>
    </row>
    <row r="94" spans="1:19" ht="15.75" customHeight="1" x14ac:dyDescent="0.25">
      <c r="E94" s="1"/>
    </row>
    <row r="95" spans="1:19" x14ac:dyDescent="0.25">
      <c r="A95" s="32"/>
      <c r="B95" s="32"/>
      <c r="C95" s="32"/>
      <c r="D95" s="32"/>
      <c r="E95" s="29"/>
      <c r="F95" s="29"/>
      <c r="G95" s="29"/>
      <c r="H95" s="29"/>
      <c r="I95" s="29"/>
    </row>
    <row r="96" spans="1:19" x14ac:dyDescent="0.25">
      <c r="A96" s="32"/>
      <c r="B96" s="32"/>
      <c r="C96" s="32"/>
      <c r="D96" s="32"/>
      <c r="E96" s="29"/>
      <c r="F96" s="29"/>
      <c r="G96" s="29"/>
      <c r="H96" s="29"/>
      <c r="I96" s="29"/>
    </row>
    <row r="97" spans="1:10" x14ac:dyDescent="0.25">
      <c r="A97" s="32"/>
      <c r="B97" s="32"/>
      <c r="C97" s="32"/>
      <c r="D97" s="32"/>
      <c r="E97" s="29"/>
      <c r="F97" s="29"/>
      <c r="G97" s="29"/>
      <c r="H97" s="29"/>
      <c r="I97" s="29"/>
    </row>
    <row r="98" spans="1:10" x14ac:dyDescent="0.25">
      <c r="A98" s="32"/>
      <c r="B98" s="32"/>
      <c r="C98" s="32"/>
      <c r="D98" s="32"/>
      <c r="E98" s="29"/>
      <c r="F98" s="29"/>
      <c r="G98" s="29"/>
      <c r="H98" s="29"/>
      <c r="I98" s="29"/>
    </row>
    <row r="99" spans="1:10" x14ac:dyDescent="0.25">
      <c r="A99" s="32"/>
      <c r="B99" s="32"/>
      <c r="C99" s="32"/>
      <c r="D99" s="32"/>
      <c r="E99" s="29"/>
      <c r="F99" s="29"/>
      <c r="G99" s="29"/>
      <c r="H99" s="29"/>
      <c r="I99" s="29"/>
    </row>
    <row r="100" spans="1:10" x14ac:dyDescent="0.25">
      <c r="J100" s="29"/>
    </row>
    <row r="101" spans="1:10" x14ac:dyDescent="0.25">
      <c r="J101" s="29"/>
    </row>
    <row r="102" spans="1:10" x14ac:dyDescent="0.25">
      <c r="J102" s="29"/>
    </row>
    <row r="103" spans="1:10" x14ac:dyDescent="0.25">
      <c r="J103" s="29"/>
    </row>
    <row r="104" spans="1:10" x14ac:dyDescent="0.25">
      <c r="J104" s="29"/>
    </row>
    <row r="105" spans="1:10" x14ac:dyDescent="0.25">
      <c r="J105" s="29"/>
    </row>
  </sheetData>
  <mergeCells count="6">
    <mergeCell ref="E6:P6"/>
    <mergeCell ref="A1:S1"/>
    <mergeCell ref="A2:S2"/>
    <mergeCell ref="A3:S3"/>
    <mergeCell ref="A4:S4"/>
    <mergeCell ref="A5:S5"/>
  </mergeCells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"/>
  <sheetViews>
    <sheetView topLeftCell="A67" workbookViewId="0">
      <selection activeCell="B86" sqref="B86"/>
    </sheetView>
  </sheetViews>
  <sheetFormatPr baseColWidth="10" defaultRowHeight="15" x14ac:dyDescent="0.25"/>
  <cols>
    <col min="1" max="1" width="83.5703125" style="42" customWidth="1"/>
    <col min="2" max="2" width="17.85546875" customWidth="1"/>
    <col min="3" max="3" width="14.28515625" customWidth="1"/>
    <col min="4" max="4" width="13.85546875" customWidth="1"/>
  </cols>
  <sheetData>
    <row r="1" spans="1:16" ht="18.75" customHeight="1" x14ac:dyDescent="0.25">
      <c r="A1" s="69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</row>
    <row r="2" spans="1:16" ht="18.75" customHeight="1" x14ac:dyDescent="0.25">
      <c r="A2" s="69" t="s">
        <v>1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</row>
    <row r="3" spans="1:16" ht="18.75" x14ac:dyDescent="0.25">
      <c r="A3" s="69" t="s">
        <v>102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</row>
    <row r="4" spans="1:16" ht="15.75" customHeight="1" x14ac:dyDescent="0.25">
      <c r="A4" s="70" t="s">
        <v>104</v>
      </c>
      <c r="B4" s="67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</row>
    <row r="5" spans="1:16" x14ac:dyDescent="0.25">
      <c r="A5" s="38" t="s">
        <v>3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 x14ac:dyDescent="0.25">
      <c r="B6" s="1"/>
    </row>
    <row r="7" spans="1:16" ht="31.5" x14ac:dyDescent="0.25">
      <c r="A7" s="41" t="s">
        <v>4</v>
      </c>
      <c r="B7" s="3" t="s">
        <v>5</v>
      </c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8" spans="1:16" x14ac:dyDescent="0.25">
      <c r="A8" s="5" t="s">
        <v>18</v>
      </c>
      <c r="B8" s="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</row>
    <row r="9" spans="1:16" ht="51.75" customHeight="1" x14ac:dyDescent="0.25">
      <c r="A9" s="7" t="s">
        <v>19</v>
      </c>
      <c r="B9" s="8"/>
      <c r="C9" s="46"/>
      <c r="D9" s="46"/>
      <c r="E9" s="47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</row>
    <row r="10" spans="1:16" x14ac:dyDescent="0.25">
      <c r="A10" s="24" t="s">
        <v>20</v>
      </c>
      <c r="B10" s="11">
        <v>36442931</v>
      </c>
      <c r="C10" s="46"/>
      <c r="D10" s="46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</row>
    <row r="11" spans="1:16" x14ac:dyDescent="0.25">
      <c r="A11" s="24" t="s">
        <v>21</v>
      </c>
      <c r="B11" s="11">
        <v>14301270</v>
      </c>
      <c r="C11" s="50"/>
      <c r="D11" s="44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</row>
    <row r="12" spans="1:16" x14ac:dyDescent="0.25">
      <c r="A12" s="24" t="s">
        <v>22</v>
      </c>
      <c r="B12" s="11"/>
      <c r="C12" s="50"/>
      <c r="D12" s="50"/>
      <c r="E12" s="51"/>
      <c r="F12" s="52"/>
      <c r="G12" s="52"/>
      <c r="H12" s="52"/>
      <c r="I12" s="50"/>
      <c r="J12" s="50"/>
      <c r="K12" s="52"/>
      <c r="L12" s="52"/>
      <c r="M12" s="50"/>
      <c r="N12" s="52"/>
      <c r="O12" s="52"/>
      <c r="P12" s="52"/>
    </row>
    <row r="13" spans="1:16" x14ac:dyDescent="0.25">
      <c r="A13" s="24" t="s">
        <v>23</v>
      </c>
      <c r="B13" s="11"/>
      <c r="C13" s="50"/>
      <c r="D13" s="50"/>
      <c r="E13" s="52"/>
      <c r="F13" s="52"/>
      <c r="G13" s="52"/>
      <c r="H13" s="52"/>
      <c r="I13" s="50"/>
      <c r="J13" s="50"/>
      <c r="K13" s="52"/>
      <c r="L13" s="52"/>
      <c r="M13" s="50"/>
      <c r="N13" s="52"/>
      <c r="O13" s="52"/>
      <c r="P13" s="52"/>
    </row>
    <row r="14" spans="1:16" x14ac:dyDescent="0.25">
      <c r="A14" s="24" t="s">
        <v>24</v>
      </c>
      <c r="B14" s="16">
        <v>4066870</v>
      </c>
      <c r="C14" s="50"/>
      <c r="D14" s="50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</row>
    <row r="15" spans="1:16" x14ac:dyDescent="0.25">
      <c r="A15" s="7" t="s">
        <v>25</v>
      </c>
      <c r="B15" s="17"/>
      <c r="C15" s="50"/>
      <c r="D15" s="50"/>
      <c r="E15" s="53"/>
      <c r="F15" s="52"/>
      <c r="G15" s="52"/>
      <c r="H15" s="52"/>
      <c r="I15" s="50"/>
      <c r="J15" s="50"/>
      <c r="K15" s="52"/>
      <c r="L15" s="52"/>
      <c r="M15" s="50"/>
      <c r="N15" s="52"/>
      <c r="O15" s="49"/>
      <c r="P15" s="52"/>
    </row>
    <row r="16" spans="1:16" x14ac:dyDescent="0.25">
      <c r="A16" s="24" t="s">
        <v>26</v>
      </c>
      <c r="B16" s="11">
        <v>5520000</v>
      </c>
      <c r="C16" s="50"/>
      <c r="D16" s="44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</row>
    <row r="17" spans="1:16" x14ac:dyDescent="0.25">
      <c r="A17" s="24" t="s">
        <v>27</v>
      </c>
      <c r="B17" s="18">
        <v>476028</v>
      </c>
      <c r="C17" s="50"/>
      <c r="D17" s="54"/>
      <c r="E17" s="49"/>
      <c r="F17" s="49"/>
      <c r="G17" s="49"/>
      <c r="H17" s="49"/>
      <c r="I17" s="49"/>
      <c r="J17" s="49"/>
      <c r="K17" s="49"/>
      <c r="L17" s="49"/>
      <c r="M17" s="49"/>
      <c r="N17" s="52"/>
      <c r="O17" s="52"/>
      <c r="P17" s="52"/>
    </row>
    <row r="18" spans="1:16" x14ac:dyDescent="0.25">
      <c r="A18" s="24" t="s">
        <v>28</v>
      </c>
      <c r="B18" s="11"/>
      <c r="C18" s="50"/>
      <c r="D18" s="50"/>
      <c r="E18" s="51"/>
      <c r="F18" s="52"/>
      <c r="G18" s="52"/>
      <c r="H18" s="52"/>
      <c r="I18" s="50"/>
      <c r="J18" s="50"/>
      <c r="K18" s="52"/>
      <c r="L18" s="52"/>
      <c r="M18" s="50"/>
      <c r="N18" s="52"/>
      <c r="O18" s="52"/>
      <c r="P18" s="52"/>
    </row>
    <row r="19" spans="1:16" x14ac:dyDescent="0.25">
      <c r="A19" s="24" t="s">
        <v>29</v>
      </c>
      <c r="B19" s="11"/>
      <c r="C19" s="50"/>
      <c r="D19" s="50"/>
      <c r="E19" s="51"/>
      <c r="F19" s="52"/>
      <c r="G19" s="52"/>
      <c r="H19" s="52"/>
      <c r="I19" s="50"/>
      <c r="J19" s="50"/>
      <c r="K19" s="52"/>
      <c r="L19" s="52"/>
      <c r="M19" s="50"/>
      <c r="N19" s="52"/>
      <c r="O19" s="52"/>
      <c r="P19" s="52"/>
    </row>
    <row r="20" spans="1:16" x14ac:dyDescent="0.25">
      <c r="A20" s="24" t="s">
        <v>30</v>
      </c>
      <c r="B20" s="11">
        <v>185000</v>
      </c>
      <c r="C20" s="50"/>
      <c r="D20" s="44"/>
      <c r="E20" s="49"/>
      <c r="F20" s="49"/>
      <c r="G20" s="49"/>
      <c r="H20" s="49"/>
      <c r="I20" s="49"/>
      <c r="J20" s="49"/>
      <c r="K20" s="49"/>
      <c r="L20" s="49"/>
      <c r="M20" s="49"/>
      <c r="N20" s="52"/>
      <c r="O20" s="52"/>
      <c r="P20" s="48"/>
    </row>
    <row r="21" spans="1:16" x14ac:dyDescent="0.25">
      <c r="A21" s="24" t="s">
        <v>31</v>
      </c>
      <c r="B21" s="11">
        <v>0</v>
      </c>
      <c r="C21" s="50"/>
      <c r="D21" s="50"/>
      <c r="E21" s="51"/>
      <c r="F21" s="52"/>
      <c r="G21" s="52"/>
      <c r="H21" s="49"/>
      <c r="I21" s="50"/>
      <c r="J21" s="50"/>
      <c r="K21" s="52"/>
      <c r="L21" s="52"/>
      <c r="M21" s="50"/>
      <c r="N21" s="52"/>
      <c r="O21" s="52"/>
      <c r="P21" s="49"/>
    </row>
    <row r="22" spans="1:16" ht="30" x14ac:dyDescent="0.25">
      <c r="A22" s="24" t="s">
        <v>32</v>
      </c>
      <c r="B22" s="18">
        <v>600000</v>
      </c>
      <c r="C22" s="50"/>
      <c r="D22" s="54"/>
      <c r="E22" s="49"/>
      <c r="F22" s="49"/>
      <c r="G22" s="49"/>
      <c r="H22" s="49"/>
      <c r="I22" s="49"/>
      <c r="J22" s="49"/>
      <c r="K22" s="49"/>
      <c r="L22" s="49"/>
      <c r="M22" s="49"/>
      <c r="N22" s="55"/>
      <c r="O22" s="49"/>
      <c r="P22" s="49"/>
    </row>
    <row r="23" spans="1:16" x14ac:dyDescent="0.25">
      <c r="A23" s="24" t="s">
        <v>33</v>
      </c>
      <c r="B23" s="11">
        <v>500000</v>
      </c>
      <c r="C23" s="56"/>
      <c r="D23" s="44"/>
      <c r="E23" s="51"/>
      <c r="F23" s="52"/>
      <c r="G23" s="52"/>
      <c r="H23" s="52"/>
      <c r="I23" s="50"/>
      <c r="J23" s="50"/>
      <c r="K23" s="49"/>
      <c r="L23" s="50"/>
      <c r="M23" s="50"/>
      <c r="N23" s="52"/>
      <c r="O23" s="52"/>
      <c r="P23" s="52"/>
    </row>
    <row r="24" spans="1:16" x14ac:dyDescent="0.25">
      <c r="A24" s="24" t="s">
        <v>34</v>
      </c>
      <c r="B24" s="18">
        <v>650000</v>
      </c>
      <c r="C24" s="50"/>
      <c r="D24" s="54"/>
      <c r="E24" s="51"/>
      <c r="F24" s="52"/>
      <c r="G24" s="52"/>
      <c r="H24" s="52"/>
      <c r="I24" s="50"/>
      <c r="J24" s="50"/>
      <c r="K24" s="49"/>
      <c r="L24" s="52"/>
      <c r="M24" s="50"/>
      <c r="N24" s="52"/>
      <c r="O24" s="52"/>
      <c r="P24" s="52"/>
    </row>
    <row r="25" spans="1:16" x14ac:dyDescent="0.25">
      <c r="A25" s="7" t="s">
        <v>35</v>
      </c>
      <c r="B25" s="17"/>
      <c r="C25" s="50"/>
      <c r="D25" s="50"/>
      <c r="E25" s="53"/>
      <c r="F25" s="52"/>
      <c r="G25" s="52"/>
      <c r="H25" s="52"/>
      <c r="I25" s="50"/>
      <c r="J25" s="50"/>
      <c r="K25" s="52"/>
      <c r="L25" s="52"/>
      <c r="M25" s="50"/>
      <c r="N25" s="52"/>
      <c r="O25" s="52"/>
      <c r="P25" s="52"/>
    </row>
    <row r="26" spans="1:16" x14ac:dyDescent="0.25">
      <c r="A26" s="24" t="s">
        <v>36</v>
      </c>
      <c r="B26" s="18">
        <v>7620000</v>
      </c>
      <c r="C26" s="50"/>
      <c r="D26" s="54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</row>
    <row r="27" spans="1:16" x14ac:dyDescent="0.25">
      <c r="A27" s="24" t="s">
        <v>37</v>
      </c>
      <c r="B27" s="16">
        <v>8500000</v>
      </c>
      <c r="C27" s="50"/>
      <c r="D27" s="44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</row>
    <row r="28" spans="1:16" x14ac:dyDescent="0.25">
      <c r="A28" s="24" t="s">
        <v>38</v>
      </c>
      <c r="B28" s="18">
        <v>450000</v>
      </c>
      <c r="C28" s="50"/>
      <c r="D28" s="54"/>
      <c r="E28" s="49"/>
      <c r="F28" s="49"/>
      <c r="G28" s="49"/>
      <c r="H28" s="49"/>
      <c r="I28" s="49"/>
      <c r="J28" s="49"/>
      <c r="K28" s="49"/>
      <c r="L28" s="49"/>
      <c r="M28" s="49"/>
      <c r="N28" s="52"/>
      <c r="O28" s="52"/>
      <c r="P28" s="48"/>
    </row>
    <row r="29" spans="1:16" x14ac:dyDescent="0.25">
      <c r="A29" s="24" t="s">
        <v>39</v>
      </c>
      <c r="B29" s="11"/>
      <c r="C29" s="50"/>
      <c r="D29" s="50"/>
      <c r="E29" s="51"/>
      <c r="F29" s="52"/>
      <c r="G29" s="52"/>
      <c r="H29" s="52"/>
      <c r="I29" s="50"/>
      <c r="J29" s="50"/>
      <c r="K29" s="52"/>
      <c r="L29" s="52"/>
      <c r="M29" s="50"/>
      <c r="N29" s="52"/>
      <c r="O29" s="52"/>
      <c r="P29" s="52"/>
    </row>
    <row r="30" spans="1:16" x14ac:dyDescent="0.25">
      <c r="A30" s="24" t="s">
        <v>40</v>
      </c>
      <c r="B30" s="18">
        <v>2400000</v>
      </c>
      <c r="C30" s="50"/>
      <c r="D30" s="54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</row>
    <row r="31" spans="1:16" x14ac:dyDescent="0.25">
      <c r="A31" s="24" t="s">
        <v>41</v>
      </c>
      <c r="B31" s="11"/>
      <c r="C31" s="50"/>
      <c r="D31" s="50"/>
      <c r="E31" s="51"/>
      <c r="F31" s="52"/>
      <c r="G31" s="52"/>
      <c r="H31" s="52"/>
      <c r="I31" s="50"/>
      <c r="J31" s="50"/>
      <c r="K31" s="52"/>
      <c r="L31" s="50"/>
      <c r="M31" s="50"/>
      <c r="N31" s="52"/>
      <c r="O31" s="52"/>
      <c r="P31" s="49"/>
    </row>
    <row r="32" spans="1:16" x14ac:dyDescent="0.25">
      <c r="A32" s="24" t="s">
        <v>42</v>
      </c>
      <c r="B32" s="18">
        <v>2714000</v>
      </c>
      <c r="C32" s="50"/>
      <c r="D32" s="54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</row>
    <row r="33" spans="1:16" x14ac:dyDescent="0.25">
      <c r="A33" s="24" t="s">
        <v>43</v>
      </c>
      <c r="B33" s="11"/>
      <c r="C33" s="50"/>
      <c r="D33" s="50"/>
      <c r="E33" s="51"/>
      <c r="F33" s="52"/>
      <c r="G33" s="52"/>
      <c r="H33" s="52"/>
      <c r="I33" s="50"/>
      <c r="J33" s="50"/>
      <c r="K33" s="52"/>
      <c r="L33" s="50"/>
      <c r="M33" s="50"/>
      <c r="N33" s="52"/>
      <c r="O33" s="52"/>
      <c r="P33" s="52"/>
    </row>
    <row r="34" spans="1:16" x14ac:dyDescent="0.25">
      <c r="A34" s="24" t="s">
        <v>44</v>
      </c>
      <c r="B34" s="36">
        <v>7700000</v>
      </c>
      <c r="C34" s="57"/>
      <c r="D34" s="57"/>
      <c r="E34" s="49"/>
      <c r="F34" s="49"/>
      <c r="G34" s="49"/>
      <c r="H34" s="49"/>
      <c r="I34" s="49"/>
      <c r="J34" s="49"/>
      <c r="K34" s="49"/>
      <c r="L34" s="49"/>
      <c r="M34" s="49"/>
      <c r="N34" s="58"/>
      <c r="O34" s="49"/>
      <c r="P34" s="49"/>
    </row>
    <row r="35" spans="1:16" x14ac:dyDescent="0.25">
      <c r="A35" s="7" t="s">
        <v>45</v>
      </c>
      <c r="B35" s="8"/>
      <c r="C35" s="50"/>
      <c r="D35" s="50"/>
      <c r="E35" s="53"/>
      <c r="F35" s="52"/>
      <c r="G35" s="52"/>
      <c r="H35" s="52"/>
      <c r="I35" s="52"/>
      <c r="J35" s="50"/>
      <c r="K35" s="52"/>
      <c r="L35" s="50"/>
      <c r="M35" s="50"/>
      <c r="N35" s="52"/>
      <c r="O35" s="52"/>
      <c r="P35" s="52"/>
    </row>
    <row r="36" spans="1:16" x14ac:dyDescent="0.25">
      <c r="A36" s="24" t="s">
        <v>46</v>
      </c>
      <c r="B36" s="20"/>
      <c r="C36" s="50"/>
      <c r="D36" s="50"/>
      <c r="E36" s="51"/>
      <c r="F36" s="52"/>
      <c r="G36" s="52"/>
      <c r="H36" s="52"/>
      <c r="I36" s="52"/>
      <c r="J36" s="50"/>
      <c r="K36" s="52"/>
      <c r="L36" s="50"/>
      <c r="M36" s="50"/>
      <c r="N36" s="52"/>
      <c r="O36" s="52"/>
      <c r="P36" s="52"/>
    </row>
    <row r="37" spans="1:16" x14ac:dyDescent="0.25">
      <c r="A37" s="24" t="s">
        <v>47</v>
      </c>
      <c r="B37" s="20"/>
      <c r="C37" s="50"/>
      <c r="D37" s="50"/>
      <c r="E37" s="51"/>
      <c r="F37" s="52"/>
      <c r="G37" s="52"/>
      <c r="H37" s="52"/>
      <c r="I37" s="52"/>
      <c r="J37" s="50"/>
      <c r="K37" s="52"/>
      <c r="L37" s="50"/>
      <c r="M37" s="50"/>
      <c r="N37" s="52"/>
      <c r="O37" s="52"/>
      <c r="P37" s="52"/>
    </row>
    <row r="38" spans="1:16" x14ac:dyDescent="0.25">
      <c r="A38" s="24" t="s">
        <v>48</v>
      </c>
      <c r="B38" s="20"/>
      <c r="C38" s="50"/>
      <c r="D38" s="50"/>
      <c r="E38" s="51"/>
      <c r="F38" s="52"/>
      <c r="G38" s="52"/>
      <c r="H38" s="52"/>
      <c r="I38" s="52"/>
      <c r="J38" s="50"/>
      <c r="K38" s="52"/>
      <c r="L38" s="50"/>
      <c r="M38" s="50"/>
      <c r="N38" s="52"/>
      <c r="O38" s="52"/>
      <c r="P38" s="52"/>
    </row>
    <row r="39" spans="1:16" x14ac:dyDescent="0.25">
      <c r="A39" s="24" t="s">
        <v>49</v>
      </c>
      <c r="B39" s="20"/>
      <c r="C39" s="50"/>
      <c r="D39" s="50"/>
      <c r="E39" s="51"/>
      <c r="F39" s="52"/>
      <c r="G39" s="52"/>
      <c r="H39" s="52"/>
      <c r="I39" s="52"/>
      <c r="J39" s="50"/>
      <c r="K39" s="52"/>
      <c r="L39" s="50"/>
      <c r="M39" s="50"/>
      <c r="N39" s="52"/>
      <c r="O39" s="52"/>
      <c r="P39" s="52"/>
    </row>
    <row r="40" spans="1:16" x14ac:dyDescent="0.25">
      <c r="A40" s="24" t="s">
        <v>50</v>
      </c>
      <c r="B40" s="20"/>
      <c r="C40" s="50"/>
      <c r="D40" s="50"/>
      <c r="E40" s="51"/>
      <c r="F40" s="52"/>
      <c r="G40" s="52"/>
      <c r="H40" s="52"/>
      <c r="I40" s="52"/>
      <c r="J40" s="50"/>
      <c r="K40" s="52"/>
      <c r="L40" s="50"/>
      <c r="M40" s="50"/>
      <c r="N40" s="52"/>
      <c r="O40" s="52"/>
      <c r="P40" s="52"/>
    </row>
    <row r="41" spans="1:16" x14ac:dyDescent="0.25">
      <c r="A41" s="24" t="s">
        <v>51</v>
      </c>
      <c r="B41" s="20"/>
      <c r="C41" s="50"/>
      <c r="D41" s="50"/>
      <c r="E41" s="51"/>
      <c r="F41" s="52"/>
      <c r="G41" s="52"/>
      <c r="H41" s="52"/>
      <c r="I41" s="52"/>
      <c r="J41" s="50"/>
      <c r="K41" s="52"/>
      <c r="L41" s="50"/>
      <c r="M41" s="50"/>
      <c r="N41" s="52"/>
      <c r="O41" s="52"/>
      <c r="P41" s="52"/>
    </row>
    <row r="42" spans="1:16" x14ac:dyDescent="0.25">
      <c r="A42" s="24" t="s">
        <v>52</v>
      </c>
      <c r="B42" s="20"/>
      <c r="C42" s="50"/>
      <c r="D42" s="50"/>
      <c r="E42" s="51"/>
      <c r="F42" s="52"/>
      <c r="G42" s="52"/>
      <c r="H42" s="52"/>
      <c r="I42" s="52"/>
      <c r="J42" s="50"/>
      <c r="K42" s="52"/>
      <c r="L42" s="50"/>
      <c r="M42" s="50"/>
      <c r="N42" s="52"/>
      <c r="O42" s="52"/>
      <c r="P42" s="52"/>
    </row>
    <row r="43" spans="1:16" x14ac:dyDescent="0.25">
      <c r="A43" s="7" t="s">
        <v>53</v>
      </c>
      <c r="B43" s="8"/>
      <c r="C43" s="50"/>
      <c r="D43" s="50"/>
      <c r="E43" s="53"/>
      <c r="F43" s="52"/>
      <c r="G43" s="52"/>
      <c r="H43" s="52"/>
      <c r="I43" s="52"/>
      <c r="J43" s="50"/>
      <c r="K43" s="52"/>
      <c r="L43" s="50"/>
      <c r="M43" s="50"/>
      <c r="N43" s="52"/>
      <c r="O43" s="52"/>
      <c r="P43" s="52"/>
    </row>
    <row r="44" spans="1:16" x14ac:dyDescent="0.25">
      <c r="A44" s="24" t="s">
        <v>54</v>
      </c>
      <c r="B44" s="20"/>
      <c r="C44" s="50"/>
      <c r="D44" s="50"/>
      <c r="E44" s="51"/>
      <c r="F44" s="52"/>
      <c r="G44" s="52"/>
      <c r="H44" s="52"/>
      <c r="I44" s="52"/>
      <c r="J44" s="50"/>
      <c r="K44" s="52"/>
      <c r="L44" s="50"/>
      <c r="M44" s="50"/>
      <c r="N44" s="52"/>
      <c r="O44" s="52"/>
      <c r="P44" s="52"/>
    </row>
    <row r="45" spans="1:16" x14ac:dyDescent="0.25">
      <c r="A45" s="24" t="s">
        <v>55</v>
      </c>
      <c r="B45" s="20"/>
      <c r="C45" s="50"/>
      <c r="D45" s="50"/>
      <c r="E45" s="51"/>
      <c r="F45" s="52"/>
      <c r="G45" s="52"/>
      <c r="H45" s="52"/>
      <c r="I45" s="52"/>
      <c r="J45" s="50"/>
      <c r="K45" s="52"/>
      <c r="L45" s="50"/>
      <c r="M45" s="50"/>
      <c r="N45" s="52"/>
      <c r="O45" s="52"/>
      <c r="P45" s="52"/>
    </row>
    <row r="46" spans="1:16" x14ac:dyDescent="0.25">
      <c r="A46" s="24" t="s">
        <v>56</v>
      </c>
      <c r="B46" s="20"/>
      <c r="C46" s="50"/>
      <c r="D46" s="50"/>
      <c r="E46" s="51"/>
      <c r="F46" s="52"/>
      <c r="G46" s="52"/>
      <c r="H46" s="52"/>
      <c r="I46" s="52"/>
      <c r="J46" s="50"/>
      <c r="K46" s="52"/>
      <c r="L46" s="50"/>
      <c r="M46" s="50"/>
      <c r="N46" s="52"/>
      <c r="O46" s="52"/>
      <c r="P46" s="52"/>
    </row>
    <row r="47" spans="1:16" x14ac:dyDescent="0.25">
      <c r="A47" s="24" t="s">
        <v>57</v>
      </c>
      <c r="B47" s="20"/>
      <c r="C47" s="50"/>
      <c r="D47" s="50"/>
      <c r="E47" s="51"/>
      <c r="F47" s="52"/>
      <c r="G47" s="52"/>
      <c r="H47" s="52"/>
      <c r="I47" s="52"/>
      <c r="J47" s="50"/>
      <c r="K47" s="52"/>
      <c r="L47" s="50"/>
      <c r="M47" s="50"/>
      <c r="N47" s="52"/>
      <c r="O47" s="52"/>
      <c r="P47" s="52"/>
    </row>
    <row r="48" spans="1:16" x14ac:dyDescent="0.25">
      <c r="A48" s="24" t="s">
        <v>58</v>
      </c>
      <c r="B48" s="20"/>
      <c r="C48" s="50"/>
      <c r="D48" s="50"/>
      <c r="E48" s="51"/>
      <c r="F48" s="52"/>
      <c r="G48" s="52"/>
      <c r="H48" s="52"/>
      <c r="I48" s="52"/>
      <c r="J48" s="50"/>
      <c r="K48" s="52"/>
      <c r="L48" s="50"/>
      <c r="M48" s="50"/>
      <c r="N48" s="52"/>
      <c r="O48" s="52"/>
      <c r="P48" s="52"/>
    </row>
    <row r="49" spans="1:16" x14ac:dyDescent="0.25">
      <c r="A49" s="24" t="s">
        <v>59</v>
      </c>
      <c r="B49" s="20"/>
      <c r="C49" s="50"/>
      <c r="D49" s="50"/>
      <c r="E49" s="51"/>
      <c r="F49" s="52"/>
      <c r="G49" s="52"/>
      <c r="H49" s="52"/>
      <c r="I49" s="52"/>
      <c r="J49" s="50"/>
      <c r="K49" s="52"/>
      <c r="L49" s="50"/>
      <c r="M49" s="50"/>
      <c r="N49" s="52"/>
      <c r="O49" s="52"/>
      <c r="P49" s="52"/>
    </row>
    <row r="50" spans="1:16" x14ac:dyDescent="0.25">
      <c r="A50" s="24" t="s">
        <v>60</v>
      </c>
      <c r="B50" s="20"/>
      <c r="C50" s="50"/>
      <c r="D50" s="50"/>
      <c r="E50" s="51"/>
      <c r="F50" s="52"/>
      <c r="G50" s="52"/>
      <c r="H50" s="52"/>
      <c r="I50" s="52"/>
      <c r="J50" s="50"/>
      <c r="K50" s="52"/>
      <c r="L50" s="50"/>
      <c r="M50" s="50"/>
      <c r="N50" s="52"/>
      <c r="O50" s="52"/>
      <c r="P50" s="52"/>
    </row>
    <row r="51" spans="1:16" x14ac:dyDescent="0.25">
      <c r="A51" s="7" t="s">
        <v>61</v>
      </c>
      <c r="B51" s="8"/>
      <c r="C51" s="50"/>
      <c r="D51" s="50"/>
      <c r="E51" s="53"/>
      <c r="F51" s="52"/>
      <c r="G51" s="52"/>
      <c r="H51" s="52"/>
      <c r="I51" s="52"/>
      <c r="J51" s="50"/>
      <c r="K51" s="52"/>
      <c r="L51" s="50"/>
      <c r="M51" s="50"/>
      <c r="N51" s="52"/>
      <c r="O51" s="52"/>
      <c r="P51" s="52"/>
    </row>
    <row r="52" spans="1:16" x14ac:dyDescent="0.25">
      <c r="A52" s="24" t="s">
        <v>62</v>
      </c>
      <c r="B52" s="34">
        <v>700000</v>
      </c>
      <c r="C52" s="59"/>
      <c r="D52" s="60"/>
      <c r="E52" s="61"/>
      <c r="F52" s="59"/>
      <c r="G52" s="59"/>
      <c r="H52" s="55"/>
      <c r="I52" s="55"/>
      <c r="J52" s="55"/>
      <c r="K52" s="55"/>
      <c r="L52" s="55"/>
      <c r="M52" s="55"/>
      <c r="N52" s="55"/>
      <c r="O52" s="49"/>
      <c r="P52" s="48"/>
    </row>
    <row r="53" spans="1:16" x14ac:dyDescent="0.25">
      <c r="A53" s="24" t="s">
        <v>63</v>
      </c>
      <c r="B53" s="21">
        <v>0</v>
      </c>
      <c r="C53" s="59"/>
      <c r="D53" s="59"/>
      <c r="E53" s="61"/>
      <c r="F53" s="59"/>
      <c r="G53" s="59"/>
      <c r="H53" s="55"/>
      <c r="I53" s="55"/>
      <c r="J53" s="55"/>
      <c r="K53" s="55"/>
      <c r="L53" s="55"/>
      <c r="M53" s="55"/>
      <c r="N53" s="55"/>
      <c r="O53" s="49"/>
      <c r="P53" s="55"/>
    </row>
    <row r="54" spans="1:16" x14ac:dyDescent="0.25">
      <c r="A54" s="24" t="s">
        <v>64</v>
      </c>
      <c r="B54" s="20"/>
      <c r="C54" s="50"/>
      <c r="D54" s="50"/>
      <c r="E54" s="51"/>
      <c r="F54" s="52"/>
      <c r="G54" s="52"/>
      <c r="H54" s="52"/>
      <c r="I54" s="52"/>
      <c r="J54" s="50"/>
      <c r="K54" s="52"/>
      <c r="L54" s="50"/>
      <c r="M54" s="50"/>
      <c r="N54" s="52"/>
      <c r="O54" s="52"/>
      <c r="P54" s="52"/>
    </row>
    <row r="55" spans="1:16" x14ac:dyDescent="0.25">
      <c r="A55" s="24" t="s">
        <v>65</v>
      </c>
      <c r="B55" s="35">
        <v>250000</v>
      </c>
      <c r="C55" s="50"/>
      <c r="D55" s="62"/>
      <c r="E55" s="51"/>
      <c r="F55" s="52"/>
      <c r="G55" s="52"/>
      <c r="H55" s="52"/>
      <c r="I55" s="52"/>
      <c r="J55" s="50"/>
      <c r="K55" s="52"/>
      <c r="L55" s="50"/>
      <c r="M55" s="50"/>
      <c r="N55" s="52"/>
      <c r="O55" s="52"/>
      <c r="P55" s="52"/>
    </row>
    <row r="56" spans="1:16" x14ac:dyDescent="0.25">
      <c r="A56" s="24" t="s">
        <v>66</v>
      </c>
      <c r="B56" s="20"/>
      <c r="C56" s="50"/>
      <c r="D56" s="50"/>
      <c r="E56" s="51"/>
      <c r="F56" s="52"/>
      <c r="G56" s="52"/>
      <c r="H56" s="49"/>
      <c r="I56" s="52"/>
      <c r="J56" s="50"/>
      <c r="K56" s="49"/>
      <c r="L56" s="50"/>
      <c r="M56" s="50"/>
      <c r="N56" s="52"/>
      <c r="O56" s="52"/>
      <c r="P56" s="52"/>
    </row>
    <row r="57" spans="1:16" x14ac:dyDescent="0.25">
      <c r="A57" s="24" t="s">
        <v>67</v>
      </c>
      <c r="B57" s="20"/>
      <c r="C57" s="50"/>
      <c r="D57" s="50"/>
      <c r="E57" s="51"/>
      <c r="F57" s="52"/>
      <c r="G57" s="52"/>
      <c r="H57" s="52"/>
      <c r="I57" s="52"/>
      <c r="J57" s="50"/>
      <c r="K57" s="52"/>
      <c r="L57" s="50"/>
      <c r="M57" s="50"/>
      <c r="N57" s="52"/>
      <c r="O57" s="52"/>
      <c r="P57" s="52"/>
    </row>
    <row r="58" spans="1:16" x14ac:dyDescent="0.25">
      <c r="A58" s="24" t="s">
        <v>68</v>
      </c>
      <c r="B58" s="20"/>
      <c r="C58" s="50"/>
      <c r="D58" s="50"/>
      <c r="E58" s="51"/>
      <c r="F58" s="52"/>
      <c r="G58" s="52"/>
      <c r="H58" s="52"/>
      <c r="I58" s="52"/>
      <c r="J58" s="50"/>
      <c r="K58" s="52"/>
      <c r="L58" s="50"/>
      <c r="M58" s="50"/>
      <c r="N58" s="52"/>
      <c r="O58" s="52"/>
      <c r="P58" s="52"/>
    </row>
    <row r="59" spans="1:16" x14ac:dyDescent="0.25">
      <c r="A59" s="24" t="s">
        <v>69</v>
      </c>
      <c r="B59" s="20"/>
      <c r="C59" s="50"/>
      <c r="D59" s="50"/>
      <c r="E59" s="51"/>
      <c r="F59" s="52"/>
      <c r="G59" s="52"/>
      <c r="H59" s="52"/>
      <c r="I59" s="52"/>
      <c r="J59" s="50"/>
      <c r="K59" s="52"/>
      <c r="L59" s="50"/>
      <c r="M59" s="50"/>
      <c r="N59" s="52"/>
      <c r="O59" s="52"/>
      <c r="P59" s="52"/>
    </row>
    <row r="60" spans="1:16" x14ac:dyDescent="0.25">
      <c r="A60" s="24" t="s">
        <v>70</v>
      </c>
      <c r="B60" s="20"/>
      <c r="C60" s="50"/>
      <c r="D60" s="50"/>
      <c r="E60" s="51"/>
      <c r="F60" s="52"/>
      <c r="G60" s="52"/>
      <c r="H60" s="52"/>
      <c r="I60" s="52"/>
      <c r="J60" s="50"/>
      <c r="K60" s="52"/>
      <c r="L60" s="50"/>
      <c r="M60" s="50"/>
      <c r="N60" s="52"/>
      <c r="O60" s="52"/>
      <c r="P60" s="52"/>
    </row>
    <row r="61" spans="1:16" x14ac:dyDescent="0.25">
      <c r="A61" s="7" t="s">
        <v>71</v>
      </c>
      <c r="B61" s="8"/>
      <c r="C61" s="50"/>
      <c r="D61" s="50"/>
      <c r="E61" s="53"/>
      <c r="F61" s="52"/>
      <c r="G61" s="52"/>
      <c r="H61" s="52"/>
      <c r="I61" s="52"/>
      <c r="J61" s="50"/>
      <c r="K61" s="52"/>
      <c r="L61" s="50"/>
      <c r="M61" s="50"/>
      <c r="N61" s="52"/>
      <c r="O61" s="52"/>
      <c r="P61" s="52"/>
    </row>
    <row r="62" spans="1:16" x14ac:dyDescent="0.25">
      <c r="A62" s="24" t="s">
        <v>72</v>
      </c>
      <c r="B62" s="20"/>
      <c r="C62" s="50"/>
      <c r="D62" s="50"/>
      <c r="E62" s="51"/>
      <c r="F62" s="52"/>
      <c r="G62" s="52"/>
      <c r="H62" s="52"/>
      <c r="I62" s="52"/>
      <c r="J62" s="50"/>
      <c r="K62" s="52"/>
      <c r="L62" s="50"/>
      <c r="M62" s="50"/>
      <c r="N62" s="52"/>
      <c r="O62" s="52"/>
      <c r="P62" s="52"/>
    </row>
    <row r="63" spans="1:16" x14ac:dyDescent="0.25">
      <c r="A63" s="24" t="s">
        <v>73</v>
      </c>
      <c r="B63" s="20"/>
      <c r="C63" s="50"/>
      <c r="D63" s="50"/>
      <c r="E63" s="51"/>
      <c r="F63" s="52"/>
      <c r="G63" s="52"/>
      <c r="H63" s="52"/>
      <c r="I63" s="52"/>
      <c r="J63" s="50"/>
      <c r="K63" s="52"/>
      <c r="L63" s="50"/>
      <c r="M63" s="50"/>
      <c r="N63" s="52"/>
      <c r="O63" s="52"/>
      <c r="P63" s="52"/>
    </row>
    <row r="64" spans="1:16" x14ac:dyDescent="0.25">
      <c r="A64" s="24" t="s">
        <v>74</v>
      </c>
      <c r="B64" s="20"/>
      <c r="C64" s="50"/>
      <c r="D64" s="50"/>
      <c r="E64" s="51"/>
      <c r="F64" s="52"/>
      <c r="G64" s="52"/>
      <c r="H64" s="52"/>
      <c r="I64" s="52"/>
      <c r="J64" s="50"/>
      <c r="K64" s="52"/>
      <c r="L64" s="50"/>
      <c r="M64" s="50"/>
      <c r="N64" s="52"/>
      <c r="O64" s="52"/>
      <c r="P64" s="52"/>
    </row>
    <row r="65" spans="1:16" ht="30" x14ac:dyDescent="0.25">
      <c r="A65" s="24" t="s">
        <v>75</v>
      </c>
      <c r="B65" s="20"/>
      <c r="C65" s="50"/>
      <c r="D65" s="50"/>
      <c r="E65" s="51"/>
      <c r="F65" s="52"/>
      <c r="G65" s="52"/>
      <c r="H65" s="52"/>
      <c r="I65" s="52"/>
      <c r="J65" s="50"/>
      <c r="K65" s="52"/>
      <c r="L65" s="50"/>
      <c r="M65" s="50"/>
      <c r="N65" s="52"/>
      <c r="O65" s="52"/>
      <c r="P65" s="52"/>
    </row>
    <row r="66" spans="1:16" x14ac:dyDescent="0.25">
      <c r="A66" s="7" t="s">
        <v>76</v>
      </c>
      <c r="B66" s="8"/>
      <c r="C66" s="50"/>
      <c r="D66" s="50"/>
      <c r="E66" s="53"/>
      <c r="F66" s="52"/>
      <c r="G66" s="52"/>
      <c r="H66" s="52"/>
      <c r="I66" s="52"/>
      <c r="J66" s="50"/>
      <c r="K66" s="52"/>
      <c r="L66" s="50"/>
      <c r="M66" s="50"/>
      <c r="N66" s="52"/>
      <c r="O66" s="52"/>
      <c r="P66" s="52"/>
    </row>
    <row r="67" spans="1:16" x14ac:dyDescent="0.25">
      <c r="A67" s="24" t="s">
        <v>77</v>
      </c>
      <c r="B67" s="20"/>
      <c r="C67" s="50"/>
      <c r="D67" s="50"/>
      <c r="E67" s="51"/>
      <c r="F67" s="52"/>
      <c r="G67" s="52"/>
      <c r="H67" s="52"/>
      <c r="I67" s="52"/>
      <c r="J67" s="50"/>
      <c r="K67" s="52"/>
      <c r="L67" s="50"/>
      <c r="M67" s="50"/>
      <c r="N67" s="52"/>
      <c r="O67" s="52"/>
      <c r="P67" s="52"/>
    </row>
    <row r="68" spans="1:16" x14ac:dyDescent="0.25">
      <c r="A68" s="24" t="s">
        <v>78</v>
      </c>
      <c r="B68" s="20"/>
      <c r="C68" s="50"/>
      <c r="D68" s="50"/>
      <c r="E68" s="51"/>
      <c r="F68" s="52"/>
      <c r="G68" s="52"/>
      <c r="H68" s="52"/>
      <c r="I68" s="52"/>
      <c r="J68" s="50"/>
      <c r="K68" s="52"/>
      <c r="L68" s="50"/>
      <c r="M68" s="50"/>
      <c r="N68" s="52"/>
      <c r="O68" s="52"/>
      <c r="P68" s="52"/>
    </row>
    <row r="69" spans="1:16" x14ac:dyDescent="0.25">
      <c r="A69" s="7" t="s">
        <v>79</v>
      </c>
      <c r="B69" s="8"/>
      <c r="C69" s="50"/>
      <c r="D69" s="50"/>
      <c r="E69" s="53"/>
      <c r="F69" s="52"/>
      <c r="G69" s="52"/>
      <c r="H69" s="52"/>
      <c r="I69" s="52"/>
      <c r="J69" s="50"/>
      <c r="K69" s="52"/>
      <c r="L69" s="50"/>
      <c r="M69" s="50"/>
      <c r="N69" s="52"/>
      <c r="O69" s="52"/>
      <c r="P69" s="52"/>
    </row>
    <row r="70" spans="1:16" x14ac:dyDescent="0.25">
      <c r="A70" s="24" t="s">
        <v>80</v>
      </c>
      <c r="B70" s="20"/>
      <c r="C70" s="50"/>
      <c r="D70" s="50"/>
      <c r="E70" s="51"/>
      <c r="F70" s="52"/>
      <c r="G70" s="52"/>
      <c r="H70" s="52"/>
      <c r="I70" s="52"/>
      <c r="J70" s="50"/>
      <c r="K70" s="52"/>
      <c r="L70" s="50"/>
      <c r="M70" s="50"/>
      <c r="N70" s="52"/>
      <c r="O70" s="52"/>
      <c r="P70" s="52"/>
    </row>
    <row r="71" spans="1:16" x14ac:dyDescent="0.25">
      <c r="A71" s="24" t="s">
        <v>81</v>
      </c>
      <c r="B71" s="20"/>
      <c r="C71" s="50"/>
      <c r="D71" s="50"/>
      <c r="E71" s="51"/>
      <c r="F71" s="52"/>
      <c r="G71" s="52"/>
      <c r="H71" s="52"/>
      <c r="I71" s="52"/>
      <c r="J71" s="50"/>
      <c r="K71" s="52"/>
      <c r="L71" s="50"/>
      <c r="M71" s="50"/>
      <c r="N71" s="52"/>
      <c r="O71" s="52"/>
      <c r="P71" s="52"/>
    </row>
    <row r="72" spans="1:16" x14ac:dyDescent="0.25">
      <c r="A72" s="24" t="s">
        <v>82</v>
      </c>
      <c r="B72" s="20"/>
      <c r="C72" s="50"/>
      <c r="D72" s="50"/>
      <c r="E72" s="51"/>
      <c r="F72" s="52"/>
      <c r="G72" s="52"/>
      <c r="H72" s="52"/>
      <c r="I72" s="52"/>
      <c r="J72" s="50"/>
      <c r="K72" s="52"/>
      <c r="L72" s="50"/>
      <c r="M72" s="50"/>
      <c r="N72" s="52"/>
      <c r="O72" s="52"/>
      <c r="P72" s="52"/>
    </row>
    <row r="73" spans="1:16" x14ac:dyDescent="0.25">
      <c r="A73" s="22" t="s">
        <v>83</v>
      </c>
      <c r="B73" s="23"/>
      <c r="C73" s="30"/>
      <c r="D73" s="30"/>
      <c r="E73" s="30"/>
      <c r="F73" s="30"/>
      <c r="G73" s="30"/>
      <c r="H73" s="30"/>
      <c r="I73" s="30"/>
      <c r="J73" s="63"/>
      <c r="K73" s="30"/>
      <c r="L73" s="63"/>
      <c r="M73" s="63"/>
      <c r="N73" s="30"/>
      <c r="O73" s="30"/>
      <c r="P73" s="30"/>
    </row>
    <row r="74" spans="1:16" x14ac:dyDescent="0.25">
      <c r="A74" s="24"/>
      <c r="B74" s="25"/>
      <c r="C74" s="52"/>
      <c r="D74" s="52"/>
      <c r="E74" s="51"/>
      <c r="F74" s="52"/>
      <c r="G74" s="52"/>
      <c r="H74" s="52"/>
      <c r="I74" s="52"/>
      <c r="J74" s="50"/>
      <c r="K74" s="52"/>
      <c r="L74" s="50"/>
      <c r="M74" s="50"/>
      <c r="N74" s="52"/>
      <c r="O74" s="52"/>
      <c r="P74" s="52"/>
    </row>
    <row r="75" spans="1:16" x14ac:dyDescent="0.25">
      <c r="A75" s="5" t="s">
        <v>84</v>
      </c>
      <c r="B75" s="26"/>
      <c r="C75" s="53"/>
      <c r="D75" s="53"/>
      <c r="E75" s="53"/>
      <c r="F75" s="53"/>
      <c r="G75" s="53"/>
      <c r="H75" s="53"/>
      <c r="I75" s="53"/>
      <c r="J75" s="64"/>
      <c r="K75" s="53"/>
      <c r="L75" s="64"/>
      <c r="M75" s="64"/>
      <c r="N75" s="53"/>
      <c r="O75" s="53"/>
      <c r="P75" s="53"/>
    </row>
    <row r="76" spans="1:16" x14ac:dyDescent="0.25">
      <c r="A76" s="7" t="s">
        <v>85</v>
      </c>
      <c r="B76" s="26"/>
      <c r="C76" s="52"/>
      <c r="D76" s="52"/>
      <c r="E76" s="53"/>
      <c r="F76" s="52"/>
      <c r="G76" s="52"/>
      <c r="H76" s="52"/>
      <c r="I76" s="52"/>
      <c r="J76" s="50"/>
      <c r="K76" s="52"/>
      <c r="L76" s="50"/>
      <c r="M76" s="50"/>
      <c r="N76" s="52"/>
      <c r="O76" s="52"/>
      <c r="P76" s="52"/>
    </row>
    <row r="77" spans="1:16" x14ac:dyDescent="0.25">
      <c r="A77" s="24" t="s">
        <v>86</v>
      </c>
      <c r="B77" s="27"/>
      <c r="C77" s="52"/>
      <c r="D77" s="52"/>
      <c r="E77" s="51"/>
      <c r="F77" s="52"/>
      <c r="G77" s="52"/>
      <c r="H77" s="52"/>
      <c r="I77" s="52"/>
      <c r="J77" s="50"/>
      <c r="K77" s="52"/>
      <c r="L77" s="50"/>
      <c r="M77" s="50"/>
      <c r="N77" s="52"/>
      <c r="O77" s="52"/>
      <c r="P77" s="52"/>
    </row>
    <row r="78" spans="1:16" x14ac:dyDescent="0.25">
      <c r="A78" s="24" t="s">
        <v>87</v>
      </c>
      <c r="B78" s="27"/>
      <c r="C78" s="52"/>
      <c r="D78" s="52"/>
      <c r="E78" s="51"/>
      <c r="F78" s="52"/>
      <c r="G78" s="52"/>
      <c r="H78" s="52"/>
      <c r="I78" s="52"/>
      <c r="J78" s="50"/>
      <c r="K78" s="52"/>
      <c r="L78" s="50"/>
      <c r="M78" s="50"/>
      <c r="N78" s="52"/>
      <c r="O78" s="52"/>
      <c r="P78" s="52"/>
    </row>
    <row r="79" spans="1:16" x14ac:dyDescent="0.25">
      <c r="A79" s="7" t="s">
        <v>88</v>
      </c>
      <c r="B79" s="26"/>
      <c r="C79" s="52"/>
      <c r="D79" s="52"/>
      <c r="E79" s="53"/>
      <c r="F79" s="52"/>
      <c r="G79" s="52"/>
      <c r="H79" s="52"/>
      <c r="I79" s="52"/>
      <c r="J79" s="50"/>
      <c r="K79" s="52"/>
      <c r="L79" s="50"/>
      <c r="M79" s="50"/>
      <c r="N79" s="52"/>
      <c r="O79" s="52"/>
      <c r="P79" s="52"/>
    </row>
    <row r="80" spans="1:16" x14ac:dyDescent="0.25">
      <c r="A80" s="24" t="s">
        <v>89</v>
      </c>
      <c r="B80" s="27"/>
      <c r="C80" s="52"/>
      <c r="D80" s="52"/>
      <c r="E80" s="51"/>
      <c r="F80" s="52"/>
      <c r="G80" s="52"/>
      <c r="H80" s="52"/>
      <c r="I80" s="52"/>
      <c r="J80" s="50"/>
      <c r="K80" s="52"/>
      <c r="L80" s="50"/>
      <c r="M80" s="50"/>
      <c r="N80" s="52"/>
      <c r="O80" s="52"/>
      <c r="P80" s="52"/>
    </row>
    <row r="81" spans="1:16" x14ac:dyDescent="0.25">
      <c r="A81" s="24" t="s">
        <v>90</v>
      </c>
      <c r="B81" s="27"/>
      <c r="C81" s="52"/>
      <c r="D81" s="52"/>
      <c r="E81" s="51"/>
      <c r="F81" s="52"/>
      <c r="G81" s="52"/>
      <c r="H81" s="52"/>
      <c r="I81" s="52"/>
      <c r="J81" s="50"/>
      <c r="K81" s="52"/>
      <c r="L81" s="50"/>
      <c r="M81" s="50"/>
      <c r="N81" s="52"/>
      <c r="O81" s="52"/>
      <c r="P81" s="52"/>
    </row>
    <row r="82" spans="1:16" x14ac:dyDescent="0.25">
      <c r="A82" s="7" t="s">
        <v>91</v>
      </c>
      <c r="B82" s="26"/>
      <c r="C82" s="52"/>
      <c r="D82" s="52"/>
      <c r="E82" s="53"/>
      <c r="F82" s="52"/>
      <c r="G82" s="52"/>
      <c r="H82" s="52"/>
      <c r="I82" s="52"/>
      <c r="J82" s="50"/>
      <c r="K82" s="52"/>
      <c r="L82" s="50"/>
      <c r="M82" s="50"/>
      <c r="N82" s="52"/>
      <c r="O82" s="52"/>
      <c r="P82" s="49"/>
    </row>
    <row r="83" spans="1:16" x14ac:dyDescent="0.25">
      <c r="A83" s="24" t="s">
        <v>92</v>
      </c>
      <c r="B83" s="27"/>
      <c r="C83" s="52"/>
      <c r="D83" s="52"/>
      <c r="E83" s="51"/>
      <c r="F83" s="52"/>
      <c r="G83" s="52"/>
      <c r="H83" s="52"/>
      <c r="I83" s="52"/>
      <c r="J83" s="50"/>
      <c r="K83" s="52"/>
      <c r="L83" s="50"/>
      <c r="M83" s="50"/>
      <c r="N83" s="52"/>
      <c r="O83" s="52"/>
      <c r="P83" s="52"/>
    </row>
    <row r="84" spans="1:16" x14ac:dyDescent="0.25">
      <c r="A84" s="22" t="s">
        <v>93</v>
      </c>
      <c r="B84" s="23"/>
      <c r="C84" s="30"/>
      <c r="D84" s="30"/>
      <c r="E84" s="30"/>
      <c r="F84" s="30"/>
      <c r="G84" s="30"/>
      <c r="H84" s="30"/>
      <c r="I84" s="30"/>
      <c r="J84" s="63"/>
      <c r="K84" s="30"/>
      <c r="L84" s="63"/>
      <c r="M84" s="63"/>
      <c r="N84" s="30"/>
      <c r="O84" s="30"/>
      <c r="P84" s="30"/>
    </row>
    <row r="85" spans="1:16" x14ac:dyDescent="0.25">
      <c r="B85" s="15"/>
      <c r="C85" s="52"/>
      <c r="D85" s="52"/>
      <c r="E85" s="52"/>
      <c r="F85" s="52"/>
      <c r="G85" s="52"/>
      <c r="H85" s="52"/>
      <c r="I85" s="52"/>
      <c r="J85" s="50"/>
      <c r="K85" s="52"/>
      <c r="L85" s="50"/>
      <c r="M85" s="50"/>
      <c r="N85" s="52"/>
      <c r="O85" s="52"/>
      <c r="P85" s="52"/>
    </row>
    <row r="86" spans="1:16" ht="15.75" x14ac:dyDescent="0.25">
      <c r="A86" s="28" t="s">
        <v>94</v>
      </c>
      <c r="B86" s="37">
        <v>93076099</v>
      </c>
      <c r="C86" s="30"/>
      <c r="D86" s="65"/>
      <c r="E86" s="66"/>
      <c r="F86" s="30"/>
      <c r="G86" s="30"/>
      <c r="H86" s="30"/>
      <c r="I86" s="30"/>
      <c r="J86" s="63"/>
      <c r="K86" s="30"/>
      <c r="L86" s="63"/>
      <c r="M86" s="63"/>
      <c r="N86" s="30"/>
      <c r="O86" s="30"/>
      <c r="P86" s="30"/>
    </row>
    <row r="87" spans="1:16" x14ac:dyDescent="0.25">
      <c r="A87" s="43" t="s">
        <v>103</v>
      </c>
      <c r="B87" s="29"/>
      <c r="C87" s="29"/>
      <c r="E87" s="30"/>
      <c r="F87" s="30"/>
      <c r="G87" s="30"/>
      <c r="H87" s="30"/>
      <c r="I87" s="32"/>
      <c r="J87" s="29"/>
      <c r="K87" s="29"/>
      <c r="L87" s="29"/>
      <c r="M87" s="29"/>
      <c r="N87" s="29"/>
      <c r="O87" s="30"/>
      <c r="P87" s="30"/>
    </row>
    <row r="88" spans="1:16" x14ac:dyDescent="0.25">
      <c r="A88" s="43"/>
      <c r="B88" s="29"/>
      <c r="C88" s="29"/>
      <c r="E88" s="30"/>
      <c r="F88" s="30"/>
      <c r="G88" s="30"/>
      <c r="H88" s="30"/>
      <c r="I88" s="32"/>
      <c r="J88" s="29"/>
      <c r="K88" s="29"/>
      <c r="L88" s="29"/>
      <c r="M88" s="29"/>
      <c r="N88" s="29"/>
      <c r="O88" s="30"/>
      <c r="P88" s="30"/>
    </row>
    <row r="89" spans="1:16" ht="15.75" x14ac:dyDescent="0.25">
      <c r="A89" s="31"/>
      <c r="B89" s="31"/>
      <c r="C89" s="30"/>
      <c r="D89" s="30"/>
      <c r="E89" s="30"/>
      <c r="F89" s="30"/>
      <c r="G89" s="30"/>
      <c r="H89" s="30"/>
      <c r="I89" s="32"/>
      <c r="J89" s="29"/>
      <c r="K89" s="29"/>
      <c r="L89" s="29"/>
      <c r="M89" s="29"/>
      <c r="N89" s="29"/>
      <c r="O89" s="30"/>
      <c r="P89" s="30"/>
    </row>
    <row r="90" spans="1:16" ht="15.75" x14ac:dyDescent="0.25">
      <c r="A90" s="31"/>
      <c r="B90" s="31"/>
      <c r="C90" s="30"/>
      <c r="D90" s="30"/>
      <c r="E90" s="30"/>
      <c r="F90" s="30"/>
      <c r="G90" s="30"/>
      <c r="H90" s="30"/>
      <c r="I90" s="32"/>
      <c r="J90" s="29"/>
      <c r="K90" s="29"/>
      <c r="L90" s="29"/>
      <c r="M90" s="29"/>
      <c r="N90" s="29"/>
      <c r="O90" s="30"/>
      <c r="P90" s="30"/>
    </row>
    <row r="91" spans="1:16" x14ac:dyDescent="0.25">
      <c r="B91" s="1"/>
      <c r="I91" s="32"/>
      <c r="J91" s="29"/>
      <c r="K91" s="29"/>
      <c r="L91" s="29"/>
      <c r="M91" s="29"/>
      <c r="N91" s="29"/>
    </row>
    <row r="92" spans="1:16" x14ac:dyDescent="0.25">
      <c r="B92" s="1"/>
    </row>
    <row r="93" spans="1:16" x14ac:dyDescent="0.25">
      <c r="A93" s="42" t="s">
        <v>95</v>
      </c>
      <c r="B93" s="1"/>
    </row>
    <row r="94" spans="1:16" x14ac:dyDescent="0.25">
      <c r="A94" s="42" t="s">
        <v>96</v>
      </c>
      <c r="B94" s="1"/>
    </row>
    <row r="95" spans="1:16" x14ac:dyDescent="0.25">
      <c r="B95" s="1"/>
    </row>
  </sheetData>
  <pageMargins left="0.7" right="0.7" top="0.75" bottom="0.75" header="0.3" footer="0.3"/>
  <pageSetup scale="71" orientation="portrait" r:id="rId1"/>
  <rowBreaks count="1" manualBreakCount="1">
    <brk id="40" max="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CONTABILIDAD1</dc:creator>
  <cp:lastModifiedBy>CONTABILIDAD1</cp:lastModifiedBy>
  <cp:lastPrinted>2022-11-07T17:48:13Z</cp:lastPrinted>
  <dcterms:created xsi:type="dcterms:W3CDTF">2022-02-01T17:49:31Z</dcterms:created>
  <dcterms:modified xsi:type="dcterms:W3CDTF">2023-01-11T13:35:38Z</dcterms:modified>
</cp:coreProperties>
</file>